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tabRatio="604" activeTab="3"/>
  </bookViews>
  <sheets>
    <sheet name="Plan prihoda i rashoda" sheetId="1" r:id="rId1"/>
    <sheet name="Plan aktivnosti-projekt" sheetId="2" r:id="rId2"/>
    <sheet name="Plan analitika " sheetId="3" r:id="rId3"/>
    <sheet name="Plan novčanih tijekova" sheetId="4" r:id="rId4"/>
  </sheets>
  <definedNames>
    <definedName name="_xlnm.Print_Area" localSheetId="1">'Plan aktivnosti-projekt'!$A$4:$F$112</definedName>
    <definedName name="_xlnm.Print_Area" localSheetId="2">'Plan analitika '!$A$1:$L$148</definedName>
    <definedName name="_xlnm.Print_Area" localSheetId="3">'Plan novčanih tijekova'!$A$4:$D$36</definedName>
    <definedName name="_xlnm.Print_Area" localSheetId="0">'Plan prihoda i rashoda'!$A$1:$F$84</definedName>
  </definedNames>
  <calcPr fullCalcOnLoad="1"/>
</workbook>
</file>

<file path=xl/sharedStrings.xml><?xml version="1.0" encoding="utf-8"?>
<sst xmlns="http://schemas.openxmlformats.org/spreadsheetml/2006/main" count="451" uniqueCount="170">
  <si>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</si>
  <si>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</si>
  <si>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</si>
  <si>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</si>
  <si>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</si>
  <si>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</si>
  <si>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</si>
  <si>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</si>
  <si>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</si>
  <si>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</si>
  <si>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</si>
  <si>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</si>
  <si>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</si>
  <si>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</si>
  <si>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</si>
  <si>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</si>
  <si>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</si>
  <si>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</si>
  <si>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</si>
  <si>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</si>
  <si>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</si>
  <si>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</si>
  <si>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</si>
  <si>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</si>
  <si>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</si>
  <si>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</si>
  <si>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</si>
  <si>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</si>
  <si>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</si>
  <si>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</si>
  <si>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</si>
  <si>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</si>
  <si>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</si>
  <si>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</si>
  <si>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</si>
  <si>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</si>
  <si>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</si>
  <si>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</si>
  <si>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</si>
  <si>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</si>
  <si>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</si>
  <si>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</si>
  <si>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</si>
  <si>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</si>
  <si>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</si>
  <si>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</si>
  <si>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</si>
  <si>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</si>
  <si>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</si>
  <si>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</si>
  <si>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</si>
  <si>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</si>
  <si>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</si>
  <si>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</si>
  <si>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</si>
  <si>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</si>
  <si>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</si>
  <si>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</si>
  <si>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</si>
  <si>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>(PRIHODI + VIŠAK) -(RASHODI + MANJAK)</t>
  </si>
  <si>
    <t>(PRIHODI + VIŠAK)-(RASHODI + MANJAK)</t>
  </si>
  <si>
    <t>UKUPNO AKTIVNOSTI I PROJEKTI</t>
  </si>
  <si>
    <t>OPIS</t>
  </si>
  <si>
    <t xml:space="preserve">Primici od prodaje roba i pružanja usluga </t>
  </si>
  <si>
    <t>Primici od članarina i članskih doprinosa</t>
  </si>
  <si>
    <t>Primici od imovine</t>
  </si>
  <si>
    <t>Primici od donacija</t>
  </si>
  <si>
    <t>Ostali  primici</t>
  </si>
  <si>
    <t>PRIMICI OD POSLOVNIH AKTIVNOSTI</t>
  </si>
  <si>
    <t>IZDACI OD POSLOVNIH AKTIVNOSTI</t>
  </si>
  <si>
    <t>Izdaci za radnike</t>
  </si>
  <si>
    <t>Izdaci za naknade</t>
  </si>
  <si>
    <t>Izdaci za usluge</t>
  </si>
  <si>
    <t>Izdaci za materijal i energiju</t>
  </si>
  <si>
    <t xml:space="preserve">Ostali izdaci </t>
  </si>
  <si>
    <t>PRIMICI OD INVESTICIJSKIH AKTIVNOSTI</t>
  </si>
  <si>
    <t xml:space="preserve">Primici od prodaje dugotrajne imovine </t>
  </si>
  <si>
    <t xml:space="preserve">IZDACI OD INVESTICIJSKIH AKTVNOSTI </t>
  </si>
  <si>
    <t>Izdaci za nabavu dugotrajne imovine</t>
  </si>
  <si>
    <t xml:space="preserve">IZDACI OD FINANCIJSKIH AKTIVNOSTI </t>
  </si>
  <si>
    <t>Otplata zajma</t>
  </si>
  <si>
    <t>B. NOVČANI TIJEK OD POSLOVNIH AKTIVNOSTI</t>
  </si>
  <si>
    <t xml:space="preserve">C. NOVČANI TIJEK OD INVESTICIJSKIH AKTIVNOSTI </t>
  </si>
  <si>
    <t>D. NOVČANI TIJEK OD FINANCIJSKIH AKTIVNOSTI</t>
  </si>
  <si>
    <t xml:space="preserve">Naziv programa: </t>
  </si>
  <si>
    <t xml:space="preserve">Aktivnost /projekt: </t>
  </si>
  <si>
    <t>Račun rashoda</t>
  </si>
  <si>
    <t>Naziv računa</t>
  </si>
  <si>
    <t>Prihodi od prodaje robe i pružanja usluga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</si>
  <si>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</si>
  <si>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</si>
  <si>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</si>
  <si>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</si>
  <si>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 xml:space="preserve">Prihodi od povezanih neprofntih organizacija </t>
  </si>
  <si>
    <t>Kazne, penali i naknade tete</t>
  </si>
  <si>
    <t xml:space="preserve">UKUPNO AKTIVNOST/ PROJEKT PO IZVORIMA </t>
  </si>
  <si>
    <t>OSNOVNA GLAZBENA ŠKOLA SV. BENEDIKTA - ZADAR</t>
  </si>
  <si>
    <t>Prihodi temeljem spor. o zaj.mat. rashod.</t>
  </si>
  <si>
    <t>Kazne, penali, naknade štete</t>
  </si>
  <si>
    <t>Prihodi po posebnim propisima - GRAD ZADAR</t>
  </si>
  <si>
    <t>Službena putovanja</t>
  </si>
  <si>
    <t>Stručno usavršavanje zaposlenika</t>
  </si>
  <si>
    <t>Usluga telefona pošte i prijevoza</t>
  </si>
  <si>
    <t>Usluga promidžbe i informiranja</t>
  </si>
  <si>
    <t>Zakupnine i najamnine</t>
  </si>
  <si>
    <t>Zdravstvene usluge</t>
  </si>
  <si>
    <t>Računalne usluge</t>
  </si>
  <si>
    <t>Usluga tekućeg i investicijskog održavanja</t>
  </si>
  <si>
    <t>Ostale usluge</t>
  </si>
  <si>
    <t>Uredski materijal i ostali materijalni rashodi</t>
  </si>
  <si>
    <t>Materijal i sirovine</t>
  </si>
  <si>
    <t>Električna energija</t>
  </si>
  <si>
    <t>Sitni inventar</t>
  </si>
  <si>
    <t>Premije osiguranja</t>
  </si>
  <si>
    <t>Reprezentacija</t>
  </si>
  <si>
    <t>Članarine</t>
  </si>
  <si>
    <t>Ostali nespomenuti rashodi poslovanja</t>
  </si>
  <si>
    <t xml:space="preserve">Prihodi od financijske imovine </t>
  </si>
  <si>
    <t>Plan zaduživanja</t>
  </si>
  <si>
    <t>Plan otplata</t>
  </si>
  <si>
    <t xml:space="preserve"> </t>
  </si>
  <si>
    <t xml:space="preserve">PLAN ZADUŽIVANJA I OTPLATA </t>
  </si>
  <si>
    <t xml:space="preserve">Klasa:                                             </t>
  </si>
  <si>
    <t>Naziv programa : REDOVNI PROGRAM</t>
  </si>
  <si>
    <t xml:space="preserve"> Plan 2020. </t>
  </si>
  <si>
    <t>Plin</t>
  </si>
  <si>
    <t>Materijal za higijenske potrebe</t>
  </si>
  <si>
    <t>Grafičke i fotografske usluge</t>
  </si>
  <si>
    <t xml:space="preserve">Ostali financijski rashodi - platni promet </t>
  </si>
  <si>
    <t>Komunalne usluge - voda i odvoz komunalnog otpada</t>
  </si>
  <si>
    <t>Stručno usavršavanje bez zasnivanja radnog odnosa</t>
  </si>
  <si>
    <t>Materijal i sredstva za čišćenje i održavanje</t>
  </si>
  <si>
    <t>Naziv programa:  REDOVNI PROGRAM</t>
  </si>
  <si>
    <t xml:space="preserve">OSNOVNA GLAZBENA ŠKOLA sv. BENEDIKTA </t>
  </si>
  <si>
    <t>Zadar - Madijevaca 10.</t>
  </si>
  <si>
    <t xml:space="preserve">Participacija polaznika - VP* </t>
  </si>
  <si>
    <t>Najam instrumenta - VP*</t>
  </si>
  <si>
    <t>Ljetna škola - VP*</t>
  </si>
  <si>
    <t>Prihodi od donacija iz DP - MZO (plaće i naknade)</t>
  </si>
  <si>
    <t>Prihodi od donacija iz proračuna JLP - Grad Zadar</t>
  </si>
  <si>
    <t>Prihodi od prodaje robe i pružanja usluga - VP*</t>
  </si>
  <si>
    <t>Prihodi od donacija iz DP - MZO</t>
  </si>
  <si>
    <t>Prihodi od donacija iz proračuna JLP - GRAD ZADAR</t>
  </si>
  <si>
    <t xml:space="preserve">Aktivnost /projekt : Redovni program </t>
  </si>
  <si>
    <t>Vanjski suradnici - ugovori o djelu</t>
  </si>
  <si>
    <t>OSNOVNA GLAZBENA ŠKOLA sv. BENEDIKTA</t>
  </si>
  <si>
    <t>Aktivnost /projekt: Redovni program</t>
  </si>
  <si>
    <t xml:space="preserve"> Plan 2020. ukupno</t>
  </si>
  <si>
    <t xml:space="preserve">Aktivnost /projekt: - - - - - </t>
  </si>
  <si>
    <t>Naknade za prijevoz na posao i s posla</t>
  </si>
  <si>
    <t>Materijal za potrebe nastave</t>
  </si>
  <si>
    <t xml:space="preserve">Ostali nespomenuti prihodi </t>
  </si>
  <si>
    <t>Intelektualne usluge</t>
  </si>
  <si>
    <t xml:space="preserve">Prihodi po posebnim propisima </t>
  </si>
  <si>
    <t xml:space="preserve">PLAN NOVČANIH TIJEKOVA ZA 2021.G. </t>
  </si>
  <si>
    <t xml:space="preserve">ČISTI NOVČANI TIJEK/NOVAC I NOVČANI EKVIVALENTI NA 31. PROSINAC 2021. (A+B+C+D) </t>
  </si>
  <si>
    <t>A. NOVAC I NOVČANI EKVIVALENTI 1. SIJEČNJA 2021</t>
  </si>
  <si>
    <t xml:space="preserve">FINANCIJSKI PLAN ZA 2021.   </t>
  </si>
  <si>
    <t>Plan za 2021.</t>
  </si>
  <si>
    <t>Plan za 2021.g.</t>
  </si>
  <si>
    <t>Plan novčanih tijekova za 2021.</t>
  </si>
  <si>
    <t xml:space="preserve">FINANCIJSKI PLAN ZA 2021   </t>
  </si>
  <si>
    <t>Plan 2021.</t>
  </si>
  <si>
    <t>Zadar,     prosinac  2020.</t>
  </si>
  <si>
    <t xml:space="preserve">Urbroj: </t>
  </si>
  <si>
    <t>Predsjednik Školskog odbora</t>
  </si>
  <si>
    <t>OGŠ sv. Benedikta - Zadar</t>
  </si>
  <si>
    <t>Kotizacije</t>
  </si>
  <si>
    <t>Pristojbe i naknade -  Komunalna i vodopriv. naknada</t>
  </si>
  <si>
    <t>Opatica M. Anastazija Čizmin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</si>
</sst>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i/>
      <u val="single"/>
      <sz val="16"/>
      <name val="Calibri"/>
      <family val="2"/>
    </font>
    <font>
      <b/>
      <i/>
      <u val="single"/>
      <sz val="16"/>
      <name val="Calibri"/>
      <family val="2"/>
    </font>
    <font>
      <b/>
      <i/>
      <sz val="16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i/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ashed"/>
      <top style="hair"/>
      <bottom style="hair"/>
    </border>
    <border>
      <left style="double"/>
      <right>
        <color indexed="63"/>
      </right>
      <top style="hair"/>
      <bottom style="hair"/>
    </border>
    <border>
      <left style="dashed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dotted"/>
      <right style="hair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hair"/>
      <right style="dotted"/>
      <top style="thin"/>
      <bottom style="hair"/>
    </border>
    <border>
      <left style="hair"/>
      <right style="dotted"/>
      <top style="hair"/>
      <bottom style="hair"/>
    </border>
    <border>
      <left style="hair"/>
      <right style="dotted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 style="double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tted"/>
      <right>
        <color indexed="63"/>
      </right>
      <top style="hair"/>
      <bottom style="hair"/>
    </border>
    <border>
      <left style="dotted"/>
      <right style="hair"/>
      <top style="hair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hair"/>
      <top style="thin"/>
      <bottom style="hair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14" xfId="0" applyFont="1" applyFill="1" applyBorder="1" applyAlignment="1">
      <alignment wrapText="1"/>
    </xf>
    <xf numFmtId="199" fontId="27" fillId="33" borderId="15" xfId="0" applyNumberFormat="1" applyFont="1" applyFill="1" applyBorder="1" applyAlignment="1">
      <alignment/>
    </xf>
    <xf numFmtId="199" fontId="27" fillId="33" borderId="13" xfId="0" applyNumberFormat="1" applyFont="1" applyFill="1" applyBorder="1" applyAlignment="1">
      <alignment/>
    </xf>
    <xf numFmtId="199" fontId="27" fillId="33" borderId="14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wrapText="1"/>
    </xf>
    <xf numFmtId="199" fontId="25" fillId="0" borderId="19" xfId="0" applyNumberFormat="1" applyFont="1" applyBorder="1" applyAlignment="1">
      <alignment/>
    </xf>
    <xf numFmtId="199" fontId="25" fillId="0" borderId="17" xfId="0" applyNumberFormat="1" applyFont="1" applyBorder="1" applyAlignment="1">
      <alignment/>
    </xf>
    <xf numFmtId="199" fontId="25" fillId="0" borderId="18" xfId="0" applyNumberFormat="1" applyFont="1" applyBorder="1" applyAlignment="1">
      <alignment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18" xfId="0" applyFont="1" applyFill="1" applyBorder="1" applyAlignment="1">
      <alignment wrapText="1"/>
    </xf>
    <xf numFmtId="199" fontId="27" fillId="33" borderId="19" xfId="0" applyNumberFormat="1" applyFont="1" applyFill="1" applyBorder="1" applyAlignment="1">
      <alignment/>
    </xf>
    <xf numFmtId="199" fontId="27" fillId="33" borderId="17" xfId="0" applyNumberFormat="1" applyFont="1" applyFill="1" applyBorder="1" applyAlignment="1">
      <alignment/>
    </xf>
    <xf numFmtId="199" fontId="27" fillId="33" borderId="18" xfId="0" applyNumberFormat="1" applyFont="1" applyFill="1" applyBorder="1" applyAlignment="1">
      <alignment/>
    </xf>
    <xf numFmtId="199" fontId="25" fillId="0" borderId="19" xfId="0" applyNumberFormat="1" applyFont="1" applyBorder="1" applyAlignment="1">
      <alignment vertical="center"/>
    </xf>
    <xf numFmtId="199" fontId="25" fillId="0" borderId="17" xfId="0" applyNumberFormat="1" applyFont="1" applyBorder="1" applyAlignment="1">
      <alignment vertical="center"/>
    </xf>
    <xf numFmtId="199" fontId="25" fillId="0" borderId="18" xfId="0" applyNumberFormat="1" applyFont="1" applyBorder="1" applyAlignment="1">
      <alignment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wrapText="1"/>
    </xf>
    <xf numFmtId="199" fontId="25" fillId="0" borderId="23" xfId="0" applyNumberFormat="1" applyFont="1" applyBorder="1" applyAlignment="1">
      <alignment/>
    </xf>
    <xf numFmtId="199" fontId="25" fillId="0" borderId="21" xfId="0" applyNumberFormat="1" applyFont="1" applyBorder="1" applyAlignment="1">
      <alignment/>
    </xf>
    <xf numFmtId="199" fontId="25" fillId="0" borderId="22" xfId="0" applyNumberFormat="1" applyFont="1" applyBorder="1" applyAlignment="1">
      <alignment/>
    </xf>
    <xf numFmtId="199" fontId="27" fillId="33" borderId="24" xfId="0" applyNumberFormat="1" applyFont="1" applyFill="1" applyBorder="1" applyAlignment="1">
      <alignment horizontal="right" vertical="center"/>
    </xf>
    <xf numFmtId="199" fontId="27" fillId="33" borderId="25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 vertical="center"/>
    </xf>
    <xf numFmtId="0" fontId="27" fillId="33" borderId="26" xfId="0" applyFont="1" applyFill="1" applyBorder="1" applyAlignment="1">
      <alignment/>
    </xf>
    <xf numFmtId="0" fontId="27" fillId="33" borderId="27" xfId="0" applyFont="1" applyFill="1" applyBorder="1" applyAlignment="1">
      <alignment/>
    </xf>
    <xf numFmtId="0" fontId="27" fillId="33" borderId="28" xfId="0" applyFont="1" applyFill="1" applyBorder="1" applyAlignment="1">
      <alignment wrapText="1"/>
    </xf>
    <xf numFmtId="199" fontId="27" fillId="33" borderId="26" xfId="0" applyNumberFormat="1" applyFont="1" applyFill="1" applyBorder="1" applyAlignment="1">
      <alignment/>
    </xf>
    <xf numFmtId="199" fontId="27" fillId="33" borderId="27" xfId="0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9" xfId="0" applyFont="1" applyBorder="1" applyAlignment="1">
      <alignment wrapText="1"/>
    </xf>
    <xf numFmtId="199" fontId="25" fillId="0" borderId="16" xfId="0" applyNumberFormat="1" applyFont="1" applyBorder="1" applyAlignment="1">
      <alignment vertical="center"/>
    </xf>
    <xf numFmtId="0" fontId="27" fillId="33" borderId="16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7" fillId="33" borderId="29" xfId="0" applyFont="1" applyFill="1" applyBorder="1" applyAlignment="1">
      <alignment wrapText="1"/>
    </xf>
    <xf numFmtId="199" fontId="27" fillId="33" borderId="16" xfId="0" applyNumberFormat="1" applyFont="1" applyFill="1" applyBorder="1" applyAlignment="1">
      <alignment vertical="center"/>
    </xf>
    <xf numFmtId="199" fontId="27" fillId="33" borderId="17" xfId="0" applyNumberFormat="1" applyFont="1" applyFill="1" applyBorder="1" applyAlignment="1">
      <alignment vertical="center"/>
    </xf>
    <xf numFmtId="199" fontId="27" fillId="33" borderId="18" xfId="0" applyNumberFormat="1" applyFont="1" applyFill="1" applyBorder="1" applyAlignment="1">
      <alignment vertical="center"/>
    </xf>
    <xf numFmtId="199" fontId="25" fillId="0" borderId="0" xfId="0" applyNumberFormat="1" applyFont="1" applyAlignment="1">
      <alignment/>
    </xf>
    <xf numFmtId="0" fontId="25" fillId="0" borderId="20" xfId="0" applyFont="1" applyBorder="1" applyAlignment="1">
      <alignment/>
    </xf>
    <xf numFmtId="0" fontId="25" fillId="0" borderId="30" xfId="0" applyFont="1" applyBorder="1" applyAlignment="1">
      <alignment wrapText="1"/>
    </xf>
    <xf numFmtId="199" fontId="25" fillId="0" borderId="20" xfId="0" applyNumberFormat="1" applyFont="1" applyBorder="1" applyAlignment="1">
      <alignment vertical="center"/>
    </xf>
    <xf numFmtId="199" fontId="25" fillId="0" borderId="21" xfId="0" applyNumberFormat="1" applyFont="1" applyBorder="1" applyAlignment="1">
      <alignment vertical="center"/>
    </xf>
    <xf numFmtId="199" fontId="25" fillId="0" borderId="22" xfId="0" applyNumberFormat="1" applyFont="1" applyBorder="1" applyAlignment="1">
      <alignment vertical="center"/>
    </xf>
    <xf numFmtId="199" fontId="27" fillId="33" borderId="25" xfId="0" applyNumberFormat="1" applyFont="1" applyFill="1" applyBorder="1" applyAlignment="1">
      <alignment vertical="center"/>
    </xf>
    <xf numFmtId="199" fontId="27" fillId="0" borderId="25" xfId="0" applyNumberFormat="1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199" fontId="27" fillId="33" borderId="31" xfId="0" applyNumberFormat="1" applyFont="1" applyFill="1" applyBorder="1" applyAlignment="1">
      <alignment/>
    </xf>
    <xf numFmtId="0" fontId="23" fillId="0" borderId="0" xfId="51" applyFont="1">
      <alignment/>
      <protection/>
    </xf>
    <xf numFmtId="0" fontId="55" fillId="0" borderId="10" xfId="51" applyFont="1" applyBorder="1" applyAlignment="1">
      <alignment horizontal="center" vertical="center" wrapText="1"/>
      <protection/>
    </xf>
    <xf numFmtId="0" fontId="55" fillId="0" borderId="11" xfId="51" applyFont="1" applyBorder="1" applyAlignment="1">
      <alignment horizontal="center" vertical="center" wrapText="1"/>
      <protection/>
    </xf>
    <xf numFmtId="0" fontId="24" fillId="0" borderId="0" xfId="51" applyFont="1">
      <alignment/>
      <protection/>
    </xf>
    <xf numFmtId="199" fontId="24" fillId="33" borderId="17" xfId="51" applyNumberFormat="1" applyFont="1" applyFill="1" applyBorder="1">
      <alignment/>
      <protection/>
    </xf>
    <xf numFmtId="199" fontId="24" fillId="33" borderId="24" xfId="51" applyNumberFormat="1" applyFont="1" applyFill="1" applyBorder="1" applyAlignment="1">
      <alignment horizontal="right" vertical="center"/>
      <protection/>
    </xf>
    <xf numFmtId="199" fontId="24" fillId="0" borderId="25" xfId="51" applyNumberFormat="1" applyFont="1" applyBorder="1" applyAlignment="1">
      <alignment horizontal="right" vertical="center"/>
      <protection/>
    </xf>
    <xf numFmtId="199" fontId="24" fillId="33" borderId="25" xfId="51" applyNumberFormat="1" applyFont="1" applyFill="1" applyBorder="1" applyAlignment="1">
      <alignment horizontal="right" vertical="center"/>
      <protection/>
    </xf>
    <xf numFmtId="0" fontId="24" fillId="0" borderId="0" xfId="51" applyFont="1" applyFill="1" applyBorder="1" applyAlignment="1">
      <alignment horizontal="right" vertical="center"/>
      <protection/>
    </xf>
    <xf numFmtId="199" fontId="24" fillId="0" borderId="0" xfId="51" applyNumberFormat="1" applyFont="1" applyFill="1" applyBorder="1" applyAlignment="1">
      <alignment horizontal="right" vertical="center"/>
      <protection/>
    </xf>
    <xf numFmtId="0" fontId="23" fillId="0" borderId="0" xfId="51" applyFont="1" applyFill="1">
      <alignment/>
      <protection/>
    </xf>
    <xf numFmtId="199" fontId="23" fillId="0" borderId="0" xfId="51" applyNumberFormat="1" applyFont="1">
      <alignment/>
      <protection/>
    </xf>
    <xf numFmtId="0" fontId="23" fillId="0" borderId="0" xfId="51" applyFont="1" applyAlignment="1">
      <alignment horizontal="right" vertical="center"/>
      <protection/>
    </xf>
    <xf numFmtId="199" fontId="24" fillId="0" borderId="32" xfId="51" applyNumberFormat="1" applyFont="1" applyBorder="1">
      <alignment/>
      <protection/>
    </xf>
    <xf numFmtId="199" fontId="24" fillId="0" borderId="33" xfId="51" applyNumberFormat="1" applyFont="1" applyBorder="1">
      <alignment/>
      <protection/>
    </xf>
    <xf numFmtId="199" fontId="24" fillId="33" borderId="31" xfId="51" applyNumberFormat="1" applyFont="1" applyFill="1" applyBorder="1">
      <alignment/>
      <protection/>
    </xf>
    <xf numFmtId="199" fontId="24" fillId="0" borderId="17" xfId="51" applyNumberFormat="1" applyFont="1" applyBorder="1">
      <alignment/>
      <protection/>
    </xf>
    <xf numFmtId="199" fontId="24" fillId="0" borderId="31" xfId="51" applyNumberFormat="1" applyFont="1" applyBorder="1">
      <alignment/>
      <protection/>
    </xf>
    <xf numFmtId="199" fontId="24" fillId="0" borderId="34" xfId="51" applyNumberFormat="1" applyFont="1" applyBorder="1">
      <alignment/>
      <protection/>
    </xf>
    <xf numFmtId="199" fontId="24" fillId="0" borderId="35" xfId="51" applyNumberFormat="1" applyFont="1" applyBorder="1">
      <alignment/>
      <protection/>
    </xf>
    <xf numFmtId="0" fontId="23" fillId="0" borderId="0" xfId="51" applyFont="1" applyAlignment="1">
      <alignment horizontal="right"/>
      <protection/>
    </xf>
    <xf numFmtId="4" fontId="23" fillId="0" borderId="0" xfId="51" applyNumberFormat="1" applyFont="1">
      <alignment/>
      <protection/>
    </xf>
    <xf numFmtId="0" fontId="29" fillId="0" borderId="0" xfId="0" applyFont="1" applyAlignment="1">
      <alignment/>
    </xf>
    <xf numFmtId="199" fontId="30" fillId="0" borderId="17" xfId="0" applyNumberFormat="1" applyFont="1" applyFill="1" applyBorder="1" applyAlignment="1">
      <alignment/>
    </xf>
    <xf numFmtId="199" fontId="30" fillId="0" borderId="31" xfId="0" applyNumberFormat="1" applyFont="1" applyFill="1" applyBorder="1" applyAlignment="1">
      <alignment/>
    </xf>
    <xf numFmtId="199" fontId="30" fillId="0" borderId="34" xfId="0" applyNumberFormat="1" applyFont="1" applyBorder="1" applyAlignment="1">
      <alignment/>
    </xf>
    <xf numFmtId="199" fontId="30" fillId="0" borderId="35" xfId="0" applyNumberFormat="1" applyFont="1" applyBorder="1" applyAlignment="1">
      <alignment/>
    </xf>
    <xf numFmtId="199" fontId="31" fillId="0" borderId="32" xfId="0" applyNumberFormat="1" applyFont="1" applyBorder="1" applyAlignment="1">
      <alignment/>
    </xf>
    <xf numFmtId="199" fontId="31" fillId="0" borderId="33" xfId="0" applyNumberFormat="1" applyFont="1" applyBorder="1" applyAlignment="1">
      <alignment/>
    </xf>
    <xf numFmtId="0" fontId="24" fillId="33" borderId="12" xfId="51" applyFont="1" applyFill="1" applyBorder="1" applyAlignment="1">
      <alignment horizontal="center" vertical="center"/>
      <protection/>
    </xf>
    <xf numFmtId="0" fontId="24" fillId="33" borderId="13" xfId="51" applyFont="1" applyFill="1" applyBorder="1" applyAlignment="1">
      <alignment horizontal="center" vertical="center"/>
      <protection/>
    </xf>
    <xf numFmtId="0" fontId="24" fillId="33" borderId="14" xfId="51" applyFont="1" applyFill="1" applyBorder="1" applyAlignment="1">
      <alignment vertical="center" wrapText="1"/>
      <protection/>
    </xf>
    <xf numFmtId="199" fontId="24" fillId="33" borderId="15" xfId="51" applyNumberFormat="1" applyFont="1" applyFill="1" applyBorder="1" applyAlignment="1">
      <alignment vertical="center"/>
      <protection/>
    </xf>
    <xf numFmtId="199" fontId="24" fillId="33" borderId="13" xfId="51" applyNumberFormat="1" applyFont="1" applyFill="1" applyBorder="1" applyAlignment="1">
      <alignment vertical="center"/>
      <protection/>
    </xf>
    <xf numFmtId="199" fontId="24" fillId="33" borderId="14" xfId="51" applyNumberFormat="1" applyFont="1" applyFill="1" applyBorder="1" applyAlignment="1">
      <alignment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17" xfId="51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 wrapText="1"/>
      <protection/>
    </xf>
    <xf numFmtId="199" fontId="23" fillId="0" borderId="19" xfId="51" applyNumberFormat="1" applyFont="1" applyBorder="1" applyAlignment="1">
      <alignment vertical="center"/>
      <protection/>
    </xf>
    <xf numFmtId="199" fontId="23" fillId="0" borderId="17" xfId="51" applyNumberFormat="1" applyFont="1" applyBorder="1" applyAlignment="1">
      <alignment vertical="center"/>
      <protection/>
    </xf>
    <xf numFmtId="199" fontId="23" fillId="0" borderId="18" xfId="51" applyNumberFormat="1" applyFont="1" applyBorder="1" applyAlignment="1">
      <alignment vertical="center"/>
      <protection/>
    </xf>
    <xf numFmtId="0" fontId="24" fillId="33" borderId="16" xfId="51" applyFont="1" applyFill="1" applyBorder="1" applyAlignment="1">
      <alignment horizontal="center" vertical="center"/>
      <protection/>
    </xf>
    <xf numFmtId="0" fontId="24" fillId="33" borderId="17" xfId="51" applyFont="1" applyFill="1" applyBorder="1" applyAlignment="1">
      <alignment horizontal="center" vertical="center"/>
      <protection/>
    </xf>
    <xf numFmtId="0" fontId="24" fillId="33" borderId="18" xfId="51" applyFont="1" applyFill="1" applyBorder="1" applyAlignment="1">
      <alignment vertical="center" wrapText="1"/>
      <protection/>
    </xf>
    <xf numFmtId="199" fontId="24" fillId="33" borderId="19" xfId="51" applyNumberFormat="1" applyFont="1" applyFill="1" applyBorder="1" applyAlignment="1">
      <alignment vertical="center"/>
      <protection/>
    </xf>
    <xf numFmtId="199" fontId="24" fillId="33" borderId="17" xfId="51" applyNumberFormat="1" applyFont="1" applyFill="1" applyBorder="1" applyAlignment="1">
      <alignment vertical="center"/>
      <protection/>
    </xf>
    <xf numFmtId="199" fontId="24" fillId="33" borderId="18" xfId="51" applyNumberFormat="1" applyFont="1" applyFill="1" applyBorder="1" applyAlignment="1">
      <alignment vertical="center"/>
      <protection/>
    </xf>
    <xf numFmtId="0" fontId="23" fillId="0" borderId="20" xfId="51" applyFont="1" applyBorder="1" applyAlignment="1">
      <alignment horizontal="center" vertical="center"/>
      <protection/>
    </xf>
    <xf numFmtId="0" fontId="23" fillId="0" borderId="21" xfId="51" applyFont="1" applyBorder="1" applyAlignment="1">
      <alignment horizontal="center" vertical="center"/>
      <protection/>
    </xf>
    <xf numFmtId="0" fontId="23" fillId="0" borderId="22" xfId="51" applyFont="1" applyBorder="1" applyAlignment="1">
      <alignment vertical="center" wrapText="1"/>
      <protection/>
    </xf>
    <xf numFmtId="199" fontId="23" fillId="0" borderId="23" xfId="51" applyNumberFormat="1" applyFont="1" applyBorder="1" applyAlignment="1">
      <alignment vertical="center"/>
      <protection/>
    </xf>
    <xf numFmtId="199" fontId="23" fillId="0" borderId="21" xfId="51" applyNumberFormat="1" applyFont="1" applyBorder="1" applyAlignment="1">
      <alignment vertical="center"/>
      <protection/>
    </xf>
    <xf numFmtId="199" fontId="23" fillId="0" borderId="22" xfId="51" applyNumberFormat="1" applyFont="1" applyBorder="1" applyAlignment="1">
      <alignment vertical="center"/>
      <protection/>
    </xf>
    <xf numFmtId="0" fontId="24" fillId="33" borderId="26" xfId="51" applyFont="1" applyFill="1" applyBorder="1" applyAlignment="1">
      <alignment vertical="center"/>
      <protection/>
    </xf>
    <xf numFmtId="0" fontId="24" fillId="33" borderId="27" xfId="51" applyFont="1" applyFill="1" applyBorder="1" applyAlignment="1">
      <alignment vertical="center"/>
      <protection/>
    </xf>
    <xf numFmtId="0" fontId="24" fillId="33" borderId="28" xfId="51" applyFont="1" applyFill="1" applyBorder="1" applyAlignment="1">
      <alignment vertical="center" wrapText="1"/>
      <protection/>
    </xf>
    <xf numFmtId="199" fontId="24" fillId="33" borderId="26" xfId="51" applyNumberFormat="1" applyFont="1" applyFill="1" applyBorder="1" applyAlignment="1">
      <alignment vertical="center"/>
      <protection/>
    </xf>
    <xf numFmtId="199" fontId="24" fillId="33" borderId="27" xfId="51" applyNumberFormat="1" applyFont="1" applyFill="1" applyBorder="1" applyAlignment="1">
      <alignment vertical="center"/>
      <protection/>
    </xf>
    <xf numFmtId="0" fontId="23" fillId="0" borderId="16" xfId="51" applyFont="1" applyBorder="1" applyAlignment="1">
      <alignment vertical="center"/>
      <protection/>
    </xf>
    <xf numFmtId="0" fontId="23" fillId="0" borderId="17" xfId="51" applyFont="1" applyBorder="1" applyAlignment="1">
      <alignment vertical="center"/>
      <protection/>
    </xf>
    <xf numFmtId="0" fontId="23" fillId="0" borderId="29" xfId="51" applyFont="1" applyBorder="1" applyAlignment="1">
      <alignment vertical="center" wrapText="1"/>
      <protection/>
    </xf>
    <xf numFmtId="199" fontId="23" fillId="0" borderId="16" xfId="51" applyNumberFormat="1" applyFont="1" applyBorder="1" applyAlignment="1">
      <alignment vertical="center"/>
      <protection/>
    </xf>
    <xf numFmtId="0" fontId="24" fillId="33" borderId="16" xfId="51" applyFont="1" applyFill="1" applyBorder="1" applyAlignment="1">
      <alignment vertical="center"/>
      <protection/>
    </xf>
    <xf numFmtId="0" fontId="24" fillId="33" borderId="17" xfId="51" applyFont="1" applyFill="1" applyBorder="1" applyAlignment="1">
      <alignment vertical="center"/>
      <protection/>
    </xf>
    <xf numFmtId="0" fontId="24" fillId="33" borderId="29" xfId="51" applyFont="1" applyFill="1" applyBorder="1" applyAlignment="1">
      <alignment vertical="center" wrapText="1"/>
      <protection/>
    </xf>
    <xf numFmtId="199" fontId="24" fillId="33" borderId="16" xfId="51" applyNumberFormat="1" applyFont="1" applyFill="1" applyBorder="1" applyAlignment="1">
      <alignment vertical="center"/>
      <protection/>
    </xf>
    <xf numFmtId="199" fontId="25" fillId="0" borderId="18" xfId="51" applyNumberFormat="1" applyFont="1" applyBorder="1" applyAlignment="1">
      <alignment vertical="center"/>
      <protection/>
    </xf>
    <xf numFmtId="0" fontId="23" fillId="0" borderId="20" xfId="51" applyFont="1" applyBorder="1" applyAlignment="1">
      <alignment vertical="center"/>
      <protection/>
    </xf>
    <xf numFmtId="0" fontId="23" fillId="0" borderId="21" xfId="51" applyFont="1" applyBorder="1" applyAlignment="1">
      <alignment vertical="center"/>
      <protection/>
    </xf>
    <xf numFmtId="0" fontId="23" fillId="0" borderId="30" xfId="51" applyFont="1" applyBorder="1" applyAlignment="1">
      <alignment vertical="center" wrapText="1"/>
      <protection/>
    </xf>
    <xf numFmtId="199" fontId="23" fillId="0" borderId="20" xfId="51" applyNumberFormat="1" applyFont="1" applyBorder="1" applyAlignment="1">
      <alignment vertical="center"/>
      <protection/>
    </xf>
    <xf numFmtId="199" fontId="24" fillId="33" borderId="25" xfId="51" applyNumberFormat="1" applyFont="1" applyFill="1" applyBorder="1" applyAlignment="1">
      <alignment vertical="center"/>
      <protection/>
    </xf>
    <xf numFmtId="199" fontId="24" fillId="0" borderId="25" xfId="51" applyNumberFormat="1" applyFont="1" applyBorder="1" applyAlignment="1">
      <alignment vertical="center"/>
      <protection/>
    </xf>
    <xf numFmtId="199" fontId="27" fillId="0" borderId="36" xfId="0" applyNumberFormat="1" applyFont="1" applyFill="1" applyBorder="1" applyAlignment="1">
      <alignment vertical="center"/>
    </xf>
    <xf numFmtId="199" fontId="25" fillId="0" borderId="37" xfId="0" applyNumberFormat="1" applyFont="1" applyFill="1" applyBorder="1" applyAlignment="1">
      <alignment vertical="center"/>
    </xf>
    <xf numFmtId="199" fontId="25" fillId="0" borderId="36" xfId="0" applyNumberFormat="1" applyFont="1" applyFill="1" applyBorder="1" applyAlignment="1">
      <alignment vertical="center"/>
    </xf>
    <xf numFmtId="0" fontId="23" fillId="0" borderId="38" xfId="0" applyFont="1" applyBorder="1" applyAlignment="1">
      <alignment/>
    </xf>
    <xf numFmtId="0" fontId="25" fillId="0" borderId="36" xfId="0" applyFont="1" applyFill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199" fontId="25" fillId="0" borderId="40" xfId="0" applyNumberFormat="1" applyFont="1" applyBorder="1" applyAlignment="1">
      <alignment vertical="center"/>
    </xf>
    <xf numFmtId="199" fontId="25" fillId="0" borderId="41" xfId="0" applyNumberFormat="1" applyFont="1" applyBorder="1" applyAlignment="1">
      <alignment vertical="center"/>
    </xf>
    <xf numFmtId="199" fontId="25" fillId="0" borderId="42" xfId="0" applyNumberFormat="1" applyFont="1" applyBorder="1" applyAlignment="1">
      <alignment vertical="center"/>
    </xf>
    <xf numFmtId="0" fontId="25" fillId="0" borderId="43" xfId="0" applyFont="1" applyFill="1" applyBorder="1" applyAlignment="1">
      <alignment vertical="center" wrapText="1"/>
    </xf>
    <xf numFmtId="199" fontId="25" fillId="0" borderId="44" xfId="0" applyNumberFormat="1" applyFont="1" applyFill="1" applyBorder="1" applyAlignment="1">
      <alignment vertical="center"/>
    </xf>
    <xf numFmtId="0" fontId="56" fillId="0" borderId="45" xfId="0" applyFont="1" applyBorder="1" applyAlignment="1">
      <alignment vertical="center"/>
    </xf>
    <xf numFmtId="199" fontId="56" fillId="0" borderId="45" xfId="0" applyNumberFormat="1" applyFont="1" applyBorder="1" applyAlignment="1">
      <alignment vertical="center"/>
    </xf>
    <xf numFmtId="199" fontId="56" fillId="0" borderId="25" xfId="0" applyNumberFormat="1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199" fontId="25" fillId="0" borderId="43" xfId="0" applyNumberFormat="1" applyFont="1" applyFill="1" applyBorder="1" applyAlignment="1">
      <alignment vertical="center"/>
    </xf>
    <xf numFmtId="199" fontId="25" fillId="0" borderId="46" xfId="0" applyNumberFormat="1" applyFont="1" applyBorder="1" applyAlignment="1">
      <alignment vertical="center"/>
    </xf>
    <xf numFmtId="199" fontId="25" fillId="0" borderId="47" xfId="0" applyNumberFormat="1" applyFont="1" applyFill="1" applyBorder="1" applyAlignment="1">
      <alignment vertical="center"/>
    </xf>
    <xf numFmtId="199" fontId="25" fillId="0" borderId="48" xfId="0" applyNumberFormat="1" applyFont="1" applyFill="1" applyBorder="1" applyAlignment="1">
      <alignment vertical="center"/>
    </xf>
    <xf numFmtId="199" fontId="27" fillId="0" borderId="49" xfId="0" applyNumberFormat="1" applyFont="1" applyFill="1" applyBorder="1" applyAlignment="1">
      <alignment vertical="center"/>
    </xf>
    <xf numFmtId="199" fontId="27" fillId="0" borderId="50" xfId="0" applyNumberFormat="1" applyFont="1" applyFill="1" applyBorder="1" applyAlignment="1">
      <alignment vertical="center"/>
    </xf>
    <xf numFmtId="199" fontId="27" fillId="0" borderId="46" xfId="0" applyNumberFormat="1" applyFont="1" applyFill="1" applyBorder="1" applyAlignment="1">
      <alignment vertical="center"/>
    </xf>
    <xf numFmtId="0" fontId="25" fillId="0" borderId="46" xfId="0" applyFont="1" applyFill="1" applyBorder="1" applyAlignment="1">
      <alignment vertical="center" wrapText="1"/>
    </xf>
    <xf numFmtId="199" fontId="25" fillId="0" borderId="51" xfId="0" applyNumberFormat="1" applyFont="1" applyBorder="1" applyAlignment="1">
      <alignment vertical="center"/>
    </xf>
    <xf numFmtId="199" fontId="27" fillId="33" borderId="45" xfId="0" applyNumberFormat="1" applyFont="1" applyFill="1" applyBorder="1" applyAlignment="1">
      <alignment vertical="center"/>
    </xf>
    <xf numFmtId="0" fontId="57" fillId="33" borderId="52" xfId="0" applyFont="1" applyFill="1" applyBorder="1" applyAlignment="1">
      <alignment horizontal="center" vertical="center"/>
    </xf>
    <xf numFmtId="199" fontId="27" fillId="33" borderId="51" xfId="0" applyNumberFormat="1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199" fontId="25" fillId="0" borderId="25" xfId="0" applyNumberFormat="1" applyFont="1" applyFill="1" applyBorder="1" applyAlignment="1">
      <alignment vertical="center"/>
    </xf>
    <xf numFmtId="0" fontId="24" fillId="33" borderId="52" xfId="51" applyFont="1" applyFill="1" applyBorder="1" applyAlignment="1">
      <alignment vertical="center" wrapText="1"/>
      <protection/>
    </xf>
    <xf numFmtId="0" fontId="25" fillId="0" borderId="53" xfId="0" applyFont="1" applyBorder="1" applyAlignment="1">
      <alignment vertical="center" wrapText="1"/>
    </xf>
    <xf numFmtId="0" fontId="24" fillId="33" borderId="45" xfId="51" applyFont="1" applyFill="1" applyBorder="1" applyAlignment="1">
      <alignment vertical="center" wrapText="1"/>
      <protection/>
    </xf>
    <xf numFmtId="0" fontId="30" fillId="34" borderId="30" xfId="0" applyFont="1" applyFill="1" applyBorder="1" applyAlignment="1">
      <alignment vertical="center" wrapText="1"/>
    </xf>
    <xf numFmtId="199" fontId="27" fillId="34" borderId="20" xfId="0" applyNumberFormat="1" applyFont="1" applyFill="1" applyBorder="1" applyAlignment="1">
      <alignment vertical="center"/>
    </xf>
    <xf numFmtId="199" fontId="27" fillId="34" borderId="25" xfId="0" applyNumberFormat="1" applyFont="1" applyFill="1" applyBorder="1" applyAlignment="1">
      <alignment vertical="center"/>
    </xf>
    <xf numFmtId="199" fontId="54" fillId="0" borderId="25" xfId="0" applyNumberFormat="1" applyFont="1" applyBorder="1" applyAlignment="1">
      <alignment horizontal="right" vertical="center"/>
    </xf>
    <xf numFmtId="0" fontId="25" fillId="0" borderId="0" xfId="51" applyFont="1">
      <alignment/>
      <protection/>
    </xf>
    <xf numFmtId="0" fontId="27" fillId="33" borderId="12" xfId="51" applyFont="1" applyFill="1" applyBorder="1" applyAlignment="1">
      <alignment horizontal="center"/>
      <protection/>
    </xf>
    <xf numFmtId="0" fontId="27" fillId="33" borderId="13" xfId="51" applyFont="1" applyFill="1" applyBorder="1" applyAlignment="1">
      <alignment horizontal="center"/>
      <protection/>
    </xf>
    <xf numFmtId="0" fontId="27" fillId="33" borderId="54" xfId="51" applyFont="1" applyFill="1" applyBorder="1" applyAlignment="1">
      <alignment wrapText="1"/>
      <protection/>
    </xf>
    <xf numFmtId="199" fontId="27" fillId="33" borderId="26" xfId="51" applyNumberFormat="1" applyFont="1" applyFill="1" applyBorder="1">
      <alignment/>
      <protection/>
    </xf>
    <xf numFmtId="199" fontId="27" fillId="33" borderId="27" xfId="51" applyNumberFormat="1" applyFont="1" applyFill="1" applyBorder="1">
      <alignment/>
      <protection/>
    </xf>
    <xf numFmtId="199" fontId="27" fillId="33" borderId="14" xfId="51" applyNumberFormat="1" applyFont="1" applyFill="1" applyBorder="1">
      <alignment/>
      <protection/>
    </xf>
    <xf numFmtId="0" fontId="27" fillId="0" borderId="0" xfId="51" applyFont="1">
      <alignment/>
      <protection/>
    </xf>
    <xf numFmtId="0" fontId="25" fillId="0" borderId="16" xfId="51" applyFont="1" applyBorder="1" applyAlignment="1">
      <alignment horizontal="center"/>
      <protection/>
    </xf>
    <xf numFmtId="0" fontId="25" fillId="0" borderId="17" xfId="51" applyFont="1" applyBorder="1" applyAlignment="1">
      <alignment horizontal="center"/>
      <protection/>
    </xf>
    <xf numFmtId="0" fontId="25" fillId="0" borderId="29" xfId="51" applyFont="1" applyBorder="1" applyAlignment="1">
      <alignment wrapText="1"/>
      <protection/>
    </xf>
    <xf numFmtId="199" fontId="25" fillId="0" borderId="16" xfId="51" applyNumberFormat="1" applyFont="1" applyBorder="1">
      <alignment/>
      <protection/>
    </xf>
    <xf numFmtId="199" fontId="25" fillId="0" borderId="17" xfId="51" applyNumberFormat="1" applyFont="1" applyBorder="1">
      <alignment/>
      <protection/>
    </xf>
    <xf numFmtId="0" fontId="27" fillId="33" borderId="16" xfId="51" applyFont="1" applyFill="1" applyBorder="1" applyAlignment="1">
      <alignment horizontal="center"/>
      <protection/>
    </xf>
    <xf numFmtId="0" fontId="27" fillId="33" borderId="17" xfId="51" applyFont="1" applyFill="1" applyBorder="1" applyAlignment="1">
      <alignment horizontal="center"/>
      <protection/>
    </xf>
    <xf numFmtId="0" fontId="27" fillId="33" borderId="29" xfId="51" applyFont="1" applyFill="1" applyBorder="1" applyAlignment="1">
      <alignment wrapText="1"/>
      <protection/>
    </xf>
    <xf numFmtId="199" fontId="27" fillId="33" borderId="16" xfId="51" applyNumberFormat="1" applyFont="1" applyFill="1" applyBorder="1">
      <alignment/>
      <protection/>
    </xf>
    <xf numFmtId="199" fontId="27" fillId="33" borderId="17" xfId="51" applyNumberFormat="1" applyFont="1" applyFill="1" applyBorder="1">
      <alignment/>
      <protection/>
    </xf>
    <xf numFmtId="0" fontId="25" fillId="0" borderId="20" xfId="51" applyFont="1" applyBorder="1" applyAlignment="1">
      <alignment horizontal="center"/>
      <protection/>
    </xf>
    <xf numFmtId="0" fontId="25" fillId="0" borderId="21" xfId="51" applyFont="1" applyBorder="1" applyAlignment="1">
      <alignment horizontal="center"/>
      <protection/>
    </xf>
    <xf numFmtId="0" fontId="25" fillId="0" borderId="30" xfId="51" applyFont="1" applyBorder="1" applyAlignment="1">
      <alignment wrapText="1"/>
      <protection/>
    </xf>
    <xf numFmtId="199" fontId="25" fillId="0" borderId="20" xfId="51" applyNumberFormat="1" applyFont="1" applyBorder="1">
      <alignment/>
      <protection/>
    </xf>
    <xf numFmtId="199" fontId="25" fillId="0" borderId="21" xfId="51" applyNumberFormat="1" applyFont="1" applyBorder="1">
      <alignment/>
      <protection/>
    </xf>
    <xf numFmtId="199" fontId="27" fillId="33" borderId="25" xfId="51" applyNumberFormat="1" applyFont="1" applyFill="1" applyBorder="1" applyAlignment="1">
      <alignment horizontal="right" vertical="center"/>
      <protection/>
    </xf>
    <xf numFmtId="199" fontId="27" fillId="0" borderId="25" xfId="51" applyNumberFormat="1" applyFont="1" applyBorder="1" applyAlignment="1">
      <alignment horizontal="right" vertical="center"/>
      <protection/>
    </xf>
    <xf numFmtId="0" fontId="25" fillId="0" borderId="0" xfId="51" applyFont="1" applyBorder="1">
      <alignment/>
      <protection/>
    </xf>
    <xf numFmtId="0" fontId="27" fillId="0" borderId="55" xfId="51" applyFont="1" applyFill="1" applyBorder="1" applyAlignment="1">
      <alignment vertical="center"/>
      <protection/>
    </xf>
    <xf numFmtId="0" fontId="27" fillId="0" borderId="56" xfId="51" applyNumberFormat="1" applyFont="1" applyBorder="1" applyAlignment="1">
      <alignment horizontal="center" vertical="center" wrapText="1"/>
      <protection/>
    </xf>
    <xf numFmtId="3" fontId="27" fillId="0" borderId="56" xfId="51" applyNumberFormat="1" applyFont="1" applyBorder="1" applyAlignment="1" quotePrefix="1">
      <alignment horizontal="center" vertical="center" wrapText="1"/>
      <protection/>
    </xf>
    <xf numFmtId="3" fontId="27" fillId="0" borderId="56" xfId="51" applyNumberFormat="1" applyFont="1" applyBorder="1" applyAlignment="1">
      <alignment horizontal="center" vertical="center" wrapText="1"/>
      <protection/>
    </xf>
    <xf numFmtId="0" fontId="31" fillId="33" borderId="57" xfId="51" applyFont="1" applyFill="1" applyBorder="1" applyAlignment="1">
      <alignment horizontal="center" vertical="center" wrapText="1"/>
      <protection/>
    </xf>
    <xf numFmtId="0" fontId="31" fillId="33" borderId="57" xfId="51" applyFont="1" applyFill="1" applyBorder="1" applyAlignment="1">
      <alignment vertical="center" wrapText="1"/>
      <protection/>
    </xf>
    <xf numFmtId="0" fontId="25" fillId="0" borderId="17" xfId="51" applyFont="1" applyBorder="1" applyAlignment="1">
      <alignment horizontal="center" vertical="center" wrapText="1"/>
      <protection/>
    </xf>
    <xf numFmtId="0" fontId="25" fillId="0" borderId="17" xfId="51" applyFont="1" applyBorder="1" applyAlignment="1">
      <alignment vertical="center" wrapText="1"/>
      <protection/>
    </xf>
    <xf numFmtId="0" fontId="31" fillId="33" borderId="17" xfId="51" applyFont="1" applyFill="1" applyBorder="1" applyAlignment="1">
      <alignment horizontal="center" vertical="center" wrapText="1"/>
      <protection/>
    </xf>
    <xf numFmtId="0" fontId="31" fillId="33" borderId="17" xfId="51" applyFont="1" applyFill="1" applyBorder="1" applyAlignment="1">
      <alignment vertical="center" wrapText="1"/>
      <protection/>
    </xf>
    <xf numFmtId="0" fontId="25" fillId="0" borderId="13" xfId="51" applyFont="1" applyBorder="1" applyAlignment="1">
      <alignment horizontal="center" vertical="center" wrapText="1"/>
      <protection/>
    </xf>
    <xf numFmtId="0" fontId="25" fillId="0" borderId="13" xfId="51" applyFont="1" applyBorder="1" applyAlignment="1">
      <alignment vertical="center" wrapText="1"/>
      <protection/>
    </xf>
    <xf numFmtId="0" fontId="25" fillId="0" borderId="58" xfId="51" applyFont="1" applyBorder="1" applyAlignment="1">
      <alignment horizontal="center" vertical="center" wrapText="1"/>
      <protection/>
    </xf>
    <xf numFmtId="0" fontId="31" fillId="33" borderId="58" xfId="51" applyFont="1" applyFill="1" applyBorder="1" applyAlignment="1">
      <alignment horizontal="center" vertical="center" wrapText="1"/>
      <protection/>
    </xf>
    <xf numFmtId="0" fontId="25" fillId="0" borderId="59" xfId="51" applyFont="1" applyBorder="1" applyAlignment="1">
      <alignment horizontal="center" vertical="center" wrapText="1"/>
      <protection/>
    </xf>
    <xf numFmtId="0" fontId="25" fillId="0" borderId="59" xfId="51" applyFont="1" applyBorder="1" applyAlignment="1">
      <alignment vertical="center" wrapText="1"/>
      <protection/>
    </xf>
    <xf numFmtId="199" fontId="27" fillId="33" borderId="24" xfId="51" applyNumberFormat="1" applyFont="1" applyFill="1" applyBorder="1">
      <alignment/>
      <protection/>
    </xf>
    <xf numFmtId="199" fontId="27" fillId="0" borderId="0" xfId="51" applyNumberFormat="1" applyFont="1" applyFill="1" applyBorder="1">
      <alignment/>
      <protection/>
    </xf>
    <xf numFmtId="199" fontId="27" fillId="0" borderId="25" xfId="51" applyNumberFormat="1" applyFont="1" applyBorder="1">
      <alignment/>
      <protection/>
    </xf>
    <xf numFmtId="199" fontId="27" fillId="33" borderId="25" xfId="51" applyNumberFormat="1" applyFont="1" applyFill="1" applyBorder="1">
      <alignment/>
      <protection/>
    </xf>
    <xf numFmtId="0" fontId="27" fillId="0" borderId="0" xfId="51" applyFont="1" applyFill="1" applyBorder="1" applyAlignment="1">
      <alignment horizontal="right"/>
      <protection/>
    </xf>
    <xf numFmtId="199" fontId="25" fillId="0" borderId="0" xfId="51" applyNumberFormat="1" applyFont="1" applyBorder="1">
      <alignment/>
      <protection/>
    </xf>
    <xf numFmtId="199" fontId="25" fillId="0" borderId="0" xfId="51" applyNumberFormat="1" applyFont="1" applyFill="1" applyBorder="1">
      <alignment/>
      <protection/>
    </xf>
    <xf numFmtId="0" fontId="23" fillId="0" borderId="0" xfId="51" applyFont="1" applyBorder="1">
      <alignment/>
      <protection/>
    </xf>
    <xf numFmtId="0" fontId="31" fillId="33" borderId="60" xfId="51" applyFont="1" applyFill="1" applyBorder="1" applyAlignment="1">
      <alignment horizontal="center" vertical="center" wrapText="1"/>
      <protection/>
    </xf>
    <xf numFmtId="199" fontId="27" fillId="0" borderId="32" xfId="51" applyNumberFormat="1" applyFont="1" applyBorder="1">
      <alignment/>
      <protection/>
    </xf>
    <xf numFmtId="199" fontId="27" fillId="0" borderId="33" xfId="51" applyNumberFormat="1" applyFont="1" applyBorder="1">
      <alignment/>
      <protection/>
    </xf>
    <xf numFmtId="199" fontId="27" fillId="33" borderId="31" xfId="51" applyNumberFormat="1" applyFont="1" applyFill="1" applyBorder="1">
      <alignment/>
      <protection/>
    </xf>
    <xf numFmtId="199" fontId="27" fillId="0" borderId="17" xfId="51" applyNumberFormat="1" applyFont="1" applyBorder="1">
      <alignment/>
      <protection/>
    </xf>
    <xf numFmtId="199" fontId="27" fillId="0" borderId="31" xfId="51" applyNumberFormat="1" applyFont="1" applyBorder="1">
      <alignment/>
      <protection/>
    </xf>
    <xf numFmtId="199" fontId="27" fillId="0" borderId="34" xfId="51" applyNumberFormat="1" applyFont="1" applyBorder="1">
      <alignment/>
      <protection/>
    </xf>
    <xf numFmtId="199" fontId="27" fillId="0" borderId="35" xfId="51" applyNumberFormat="1" applyFont="1" applyBorder="1">
      <alignment/>
      <protection/>
    </xf>
    <xf numFmtId="0" fontId="3" fillId="0" borderId="0" xfId="0" applyFont="1" applyAlignment="1">
      <alignment/>
    </xf>
    <xf numFmtId="0" fontId="25" fillId="0" borderId="61" xfId="0" applyFont="1" applyBorder="1" applyAlignment="1">
      <alignment wrapText="1"/>
    </xf>
    <xf numFmtId="199" fontId="25" fillId="0" borderId="62" xfId="0" applyNumberFormat="1" applyFont="1" applyBorder="1" applyAlignment="1">
      <alignment vertical="center"/>
    </xf>
    <xf numFmtId="199" fontId="25" fillId="0" borderId="63" xfId="0" applyNumberFormat="1" applyFont="1" applyBorder="1" applyAlignment="1">
      <alignment vertical="center"/>
    </xf>
    <xf numFmtId="0" fontId="27" fillId="0" borderId="62" xfId="0" applyFont="1" applyBorder="1" applyAlignment="1">
      <alignment/>
    </xf>
    <xf numFmtId="0" fontId="25" fillId="0" borderId="64" xfId="0" applyFont="1" applyBorder="1" applyAlignment="1">
      <alignment/>
    </xf>
    <xf numFmtId="199" fontId="25" fillId="0" borderId="64" xfId="0" applyNumberFormat="1" applyFont="1" applyBorder="1" applyAlignment="1">
      <alignment vertical="center"/>
    </xf>
    <xf numFmtId="0" fontId="25" fillId="0" borderId="13" xfId="0" applyFont="1" applyBorder="1" applyAlignment="1">
      <alignment/>
    </xf>
    <xf numFmtId="0" fontId="27" fillId="33" borderId="54" xfId="0" applyFont="1" applyFill="1" applyBorder="1" applyAlignment="1">
      <alignment/>
    </xf>
    <xf numFmtId="199" fontId="25" fillId="33" borderId="65" xfId="0" applyNumberFormat="1" applyFont="1" applyFill="1" applyBorder="1" applyAlignment="1">
      <alignment vertical="center"/>
    </xf>
    <xf numFmtId="0" fontId="27" fillId="0" borderId="29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48" xfId="0" applyFont="1" applyBorder="1" applyAlignment="1">
      <alignment wrapText="1"/>
    </xf>
    <xf numFmtId="199" fontId="25" fillId="0" borderId="66" xfId="0" applyNumberFormat="1" applyFont="1" applyBorder="1" applyAlignment="1">
      <alignment vertical="center"/>
    </xf>
    <xf numFmtId="199" fontId="25" fillId="0" borderId="65" xfId="0" applyNumberFormat="1" applyFont="1" applyBorder="1" applyAlignment="1">
      <alignment vertical="center"/>
    </xf>
    <xf numFmtId="199" fontId="25" fillId="0" borderId="67" xfId="0" applyNumberFormat="1" applyFont="1" applyBorder="1" applyAlignment="1">
      <alignment vertical="center"/>
    </xf>
    <xf numFmtId="0" fontId="27" fillId="33" borderId="68" xfId="0" applyFont="1" applyFill="1" applyBorder="1" applyAlignment="1">
      <alignment wrapText="1"/>
    </xf>
    <xf numFmtId="0" fontId="25" fillId="0" borderId="41" xfId="0" applyFont="1" applyBorder="1" applyAlignment="1">
      <alignment/>
    </xf>
    <xf numFmtId="0" fontId="25" fillId="33" borderId="65" xfId="0" applyFont="1" applyFill="1" applyBorder="1" applyAlignment="1">
      <alignment/>
    </xf>
    <xf numFmtId="199" fontId="25" fillId="33" borderId="67" xfId="0" applyNumberFormat="1" applyFont="1" applyFill="1" applyBorder="1" applyAlignment="1">
      <alignment vertical="center"/>
    </xf>
    <xf numFmtId="199" fontId="0" fillId="0" borderId="18" xfId="0" applyNumberFormat="1" applyBorder="1" applyAlignment="1">
      <alignment/>
    </xf>
    <xf numFmtId="0" fontId="27" fillId="0" borderId="0" xfId="51" applyFont="1" applyAlignment="1">
      <alignment horizontal="center"/>
      <protection/>
    </xf>
    <xf numFmtId="0" fontId="30" fillId="0" borderId="0" xfId="0" applyFont="1" applyBorder="1" applyAlignment="1">
      <alignment horizontal="right"/>
    </xf>
    <xf numFmtId="199" fontId="30" fillId="0" borderId="0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69" xfId="0" applyFont="1" applyBorder="1" applyAlignment="1">
      <alignment horizontal="center"/>
    </xf>
    <xf numFmtId="4" fontId="25" fillId="0" borderId="70" xfId="0" applyNumberFormat="1" applyFont="1" applyBorder="1" applyAlignment="1">
      <alignment horizontal="center"/>
    </xf>
    <xf numFmtId="0" fontId="25" fillId="0" borderId="62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71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72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73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74" xfId="0" applyFont="1" applyBorder="1" applyAlignment="1">
      <alignment/>
    </xf>
    <xf numFmtId="0" fontId="25" fillId="0" borderId="75" xfId="0" applyFont="1" applyBorder="1" applyAlignment="1">
      <alignment/>
    </xf>
    <xf numFmtId="0" fontId="27" fillId="35" borderId="0" xfId="51" applyFont="1" applyFill="1" applyBorder="1" applyAlignment="1">
      <alignment horizontal="right" vertical="center"/>
      <protection/>
    </xf>
    <xf numFmtId="199" fontId="27" fillId="35" borderId="0" xfId="5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199" fontId="31" fillId="33" borderId="57" xfId="51" applyNumberFormat="1" applyFont="1" applyFill="1" applyBorder="1" applyAlignment="1">
      <alignment horizontal="right"/>
      <protection/>
    </xf>
    <xf numFmtId="199" fontId="31" fillId="33" borderId="76" xfId="51" applyNumberFormat="1" applyFont="1" applyFill="1" applyBorder="1" applyAlignment="1">
      <alignment horizontal="right"/>
      <protection/>
    </xf>
    <xf numFmtId="199" fontId="25" fillId="0" borderId="17" xfId="51" applyNumberFormat="1" applyFont="1" applyBorder="1" applyAlignment="1">
      <alignment horizontal="right"/>
      <protection/>
    </xf>
    <xf numFmtId="199" fontId="31" fillId="0" borderId="17" xfId="51" applyNumberFormat="1" applyFont="1" applyBorder="1" applyAlignment="1">
      <alignment horizontal="right"/>
      <protection/>
    </xf>
    <xf numFmtId="199" fontId="31" fillId="33" borderId="17" xfId="51" applyNumberFormat="1" applyFont="1" applyFill="1" applyBorder="1" applyAlignment="1">
      <alignment horizontal="right"/>
      <protection/>
    </xf>
    <xf numFmtId="199" fontId="31" fillId="33" borderId="17" xfId="51" applyNumberFormat="1" applyFont="1" applyFill="1" applyBorder="1">
      <alignment/>
      <protection/>
    </xf>
    <xf numFmtId="199" fontId="31" fillId="0" borderId="17" xfId="51" applyNumberFormat="1" applyFont="1" applyBorder="1" applyAlignment="1">
      <alignment horizontal="right" vertical="center"/>
      <protection/>
    </xf>
    <xf numFmtId="199" fontId="25" fillId="0" borderId="17" xfId="51" applyNumberFormat="1" applyFont="1" applyBorder="1" applyAlignment="1">
      <alignment horizontal="right" vertical="center"/>
      <protection/>
    </xf>
    <xf numFmtId="199" fontId="31" fillId="33" borderId="17" xfId="51" applyNumberFormat="1" applyFont="1" applyFill="1" applyBorder="1" applyAlignment="1">
      <alignment horizontal="right" vertical="center"/>
      <protection/>
    </xf>
    <xf numFmtId="199" fontId="34" fillId="0" borderId="17" xfId="51" applyNumberFormat="1" applyFont="1" applyBorder="1" applyAlignment="1">
      <alignment horizontal="right" vertical="center"/>
      <protection/>
    </xf>
    <xf numFmtId="199" fontId="25" fillId="0" borderId="59" xfId="51" applyNumberFormat="1" applyFont="1" applyBorder="1" applyAlignment="1">
      <alignment horizontal="right"/>
      <protection/>
    </xf>
    <xf numFmtId="199" fontId="25" fillId="0" borderId="59" xfId="51" applyNumberFormat="1" applyFont="1" applyBorder="1">
      <alignment/>
      <protection/>
    </xf>
    <xf numFmtId="199" fontId="25" fillId="0" borderId="59" xfId="51" applyNumberFormat="1" applyFont="1" applyBorder="1" applyAlignment="1">
      <alignment horizontal="right" vertical="center"/>
      <protection/>
    </xf>
    <xf numFmtId="199" fontId="27" fillId="0" borderId="77" xfId="51" applyNumberFormat="1" applyFont="1" applyBorder="1">
      <alignment/>
      <protection/>
    </xf>
    <xf numFmtId="199" fontId="27" fillId="0" borderId="78" xfId="51" applyNumberFormat="1" applyFont="1" applyBorder="1">
      <alignment/>
      <protection/>
    </xf>
    <xf numFmtId="199" fontId="25" fillId="0" borderId="13" xfId="51" applyNumberFormat="1" applyFont="1" applyBorder="1" applyAlignment="1">
      <alignment horizontal="right"/>
      <protection/>
    </xf>
    <xf numFmtId="199" fontId="25" fillId="0" borderId="13" xfId="51" applyNumberFormat="1" applyFont="1" applyBorder="1">
      <alignment/>
      <protection/>
    </xf>
    <xf numFmtId="199" fontId="27" fillId="0" borderId="13" xfId="51" applyNumberFormat="1" applyFont="1" applyBorder="1" applyAlignment="1">
      <alignment horizontal="right"/>
      <protection/>
    </xf>
    <xf numFmtId="199" fontId="27" fillId="0" borderId="17" xfId="51" applyNumberFormat="1" applyFont="1" applyBorder="1" applyAlignment="1">
      <alignment horizontal="right" vertical="center"/>
      <protection/>
    </xf>
    <xf numFmtId="199" fontId="23" fillId="35" borderId="16" xfId="51" applyNumberFormat="1" applyFont="1" applyFill="1" applyBorder="1" applyAlignment="1">
      <alignment vertical="center"/>
      <protection/>
    </xf>
    <xf numFmtId="199" fontId="27" fillId="35" borderId="13" xfId="51" applyNumberFormat="1" applyFont="1" applyFill="1" applyBorder="1" applyAlignment="1">
      <alignment horizontal="right"/>
      <protection/>
    </xf>
    <xf numFmtId="199" fontId="25" fillId="35" borderId="17" xfId="51" applyNumberFormat="1" applyFont="1" applyFill="1" applyBorder="1" applyAlignment="1">
      <alignment horizontal="right"/>
      <protection/>
    </xf>
    <xf numFmtId="0" fontId="27" fillId="0" borderId="79" xfId="51" applyFont="1" applyFill="1" applyBorder="1" applyAlignment="1">
      <alignment vertical="center"/>
      <protection/>
    </xf>
    <xf numFmtId="0" fontId="31" fillId="33" borderId="80" xfId="51" applyFont="1" applyFill="1" applyBorder="1" applyAlignment="1">
      <alignment horizontal="center" vertical="center" wrapText="1"/>
      <protection/>
    </xf>
    <xf numFmtId="0" fontId="25" fillId="0" borderId="81" xfId="51" applyFont="1" applyBorder="1" applyAlignment="1">
      <alignment horizontal="center" vertical="center" wrapText="1"/>
      <protection/>
    </xf>
    <xf numFmtId="0" fontId="31" fillId="33" borderId="81" xfId="51" applyFont="1" applyFill="1" applyBorder="1" applyAlignment="1">
      <alignment horizontal="center" vertical="center" wrapText="1"/>
      <protection/>
    </xf>
    <xf numFmtId="0" fontId="25" fillId="0" borderId="82" xfId="51" applyFont="1" applyBorder="1" applyAlignment="1">
      <alignment horizontal="center" vertical="center" wrapText="1"/>
      <protection/>
    </xf>
    <xf numFmtId="0" fontId="25" fillId="0" borderId="83" xfId="51" applyFont="1" applyBorder="1" applyAlignment="1">
      <alignment horizontal="center" vertical="center" wrapText="1"/>
      <protection/>
    </xf>
    <xf numFmtId="0" fontId="27" fillId="0" borderId="84" xfId="5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5" fillId="0" borderId="84" xfId="51" applyFont="1" applyBorder="1">
      <alignment/>
      <protection/>
    </xf>
    <xf numFmtId="0" fontId="24" fillId="0" borderId="0" xfId="51" applyFont="1" applyBorder="1">
      <alignment/>
      <protection/>
    </xf>
    <xf numFmtId="0" fontId="27" fillId="0" borderId="85" xfId="51" applyFont="1" applyFill="1" applyBorder="1" applyAlignment="1">
      <alignment vertical="center"/>
      <protection/>
    </xf>
    <xf numFmtId="0" fontId="27" fillId="0" borderId="86" xfId="51" applyFont="1" applyFill="1" applyBorder="1" applyAlignment="1">
      <alignment vertical="center"/>
      <protection/>
    </xf>
    <xf numFmtId="3" fontId="27" fillId="0" borderId="87" xfId="51" applyNumberFormat="1" applyFont="1" applyBorder="1" applyAlignment="1">
      <alignment horizontal="center" vertical="center" wrapText="1"/>
      <protection/>
    </xf>
    <xf numFmtId="199" fontId="31" fillId="33" borderId="88" xfId="51" applyNumberFormat="1" applyFont="1" applyFill="1" applyBorder="1" applyAlignment="1">
      <alignment horizontal="right"/>
      <protection/>
    </xf>
    <xf numFmtId="199" fontId="31" fillId="0" borderId="89" xfId="51" applyNumberFormat="1" applyFont="1" applyBorder="1" applyAlignment="1">
      <alignment horizontal="right"/>
      <protection/>
    </xf>
    <xf numFmtId="199" fontId="25" fillId="0" borderId="89" xfId="51" applyNumberFormat="1" applyFont="1" applyBorder="1">
      <alignment/>
      <protection/>
    </xf>
    <xf numFmtId="199" fontId="31" fillId="33" borderId="89" xfId="51" applyNumberFormat="1" applyFont="1" applyFill="1" applyBorder="1">
      <alignment/>
      <protection/>
    </xf>
    <xf numFmtId="199" fontId="31" fillId="0" borderId="89" xfId="51" applyNumberFormat="1" applyFont="1" applyBorder="1" applyAlignment="1">
      <alignment horizontal="right" vertical="center"/>
      <protection/>
    </xf>
    <xf numFmtId="199" fontId="25" fillId="0" borderId="90" xfId="51" applyNumberFormat="1" applyFont="1" applyBorder="1">
      <alignment/>
      <protection/>
    </xf>
    <xf numFmtId="199" fontId="25" fillId="0" borderId="89" xfId="51" applyNumberFormat="1" applyFont="1" applyBorder="1" applyAlignment="1">
      <alignment horizontal="right" vertical="center"/>
      <protection/>
    </xf>
    <xf numFmtId="199" fontId="31" fillId="33" borderId="89" xfId="51" applyNumberFormat="1" applyFont="1" applyFill="1" applyBorder="1" applyAlignment="1">
      <alignment horizontal="right" vertical="center"/>
      <protection/>
    </xf>
    <xf numFmtId="199" fontId="34" fillId="0" borderId="89" xfId="51" applyNumberFormat="1" applyFont="1" applyBorder="1" applyAlignment="1">
      <alignment horizontal="right" vertical="center"/>
      <protection/>
    </xf>
    <xf numFmtId="199" fontId="25" fillId="0" borderId="91" xfId="51" applyNumberFormat="1" applyFont="1" applyBorder="1" applyAlignment="1">
      <alignment horizontal="right" vertical="center"/>
      <protection/>
    </xf>
    <xf numFmtId="199" fontId="27" fillId="0" borderId="92" xfId="51" applyNumberFormat="1" applyFont="1" applyBorder="1">
      <alignment/>
      <protection/>
    </xf>
    <xf numFmtId="0" fontId="25" fillId="0" borderId="93" xfId="51" applyFont="1" applyBorder="1">
      <alignment/>
      <protection/>
    </xf>
    <xf numFmtId="0" fontId="0" fillId="0" borderId="93" xfId="0" applyBorder="1" applyAlignment="1">
      <alignment/>
    </xf>
    <xf numFmtId="199" fontId="27" fillId="0" borderId="13" xfId="51" applyNumberFormat="1" applyFont="1" applyBorder="1">
      <alignment/>
      <protection/>
    </xf>
    <xf numFmtId="199" fontId="27" fillId="0" borderId="90" xfId="51" applyNumberFormat="1" applyFont="1" applyBorder="1">
      <alignment/>
      <protection/>
    </xf>
    <xf numFmtId="0" fontId="23" fillId="33" borderId="17" xfId="51" applyFont="1" applyFill="1" applyBorder="1" applyAlignment="1">
      <alignment vertical="center"/>
      <protection/>
    </xf>
    <xf numFmtId="199" fontId="23" fillId="33" borderId="17" xfId="51" applyNumberFormat="1" applyFont="1" applyFill="1" applyBorder="1" applyAlignment="1">
      <alignment vertical="center"/>
      <protection/>
    </xf>
    <xf numFmtId="199" fontId="25" fillId="35" borderId="17" xfId="51" applyNumberFormat="1" applyFont="1" applyFill="1" applyBorder="1">
      <alignment/>
      <protection/>
    </xf>
    <xf numFmtId="199" fontId="25" fillId="35" borderId="17" xfId="51" applyNumberFormat="1" applyFont="1" applyFill="1" applyBorder="1" applyAlignment="1">
      <alignment horizontal="right" vertical="center"/>
      <protection/>
    </xf>
    <xf numFmtId="199" fontId="25" fillId="35" borderId="13" xfId="51" applyNumberFormat="1" applyFont="1" applyFill="1" applyBorder="1">
      <alignment/>
      <protection/>
    </xf>
    <xf numFmtId="199" fontId="27" fillId="33" borderId="94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35" fillId="33" borderId="58" xfId="0" applyFont="1" applyFill="1" applyBorder="1" applyAlignment="1">
      <alignment horizontal="right" vertical="center"/>
    </xf>
    <xf numFmtId="0" fontId="35" fillId="33" borderId="17" xfId="0" applyFont="1" applyFill="1" applyBorder="1" applyAlignment="1">
      <alignment horizontal="right" vertical="center"/>
    </xf>
    <xf numFmtId="0" fontId="30" fillId="0" borderId="58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right"/>
    </xf>
    <xf numFmtId="0" fontId="30" fillId="0" borderId="95" xfId="0" applyFont="1" applyBorder="1" applyAlignment="1">
      <alignment horizontal="right"/>
    </xf>
    <xf numFmtId="0" fontId="30" fillId="0" borderId="34" xfId="0" applyFont="1" applyBorder="1" applyAlignment="1">
      <alignment horizontal="right"/>
    </xf>
    <xf numFmtId="0" fontId="27" fillId="0" borderId="6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27" fillId="33" borderId="45" xfId="0" applyFont="1" applyFill="1" applyBorder="1" applyAlignment="1">
      <alignment horizontal="right"/>
    </xf>
    <xf numFmtId="0" fontId="27" fillId="33" borderId="69" xfId="0" applyFont="1" applyFill="1" applyBorder="1" applyAlignment="1">
      <alignment horizontal="right"/>
    </xf>
    <xf numFmtId="0" fontId="27" fillId="33" borderId="70" xfId="0" applyFont="1" applyFill="1" applyBorder="1" applyAlignment="1">
      <alignment horizontal="right"/>
    </xf>
    <xf numFmtId="0" fontId="27" fillId="0" borderId="45" xfId="0" applyFont="1" applyBorder="1" applyAlignment="1">
      <alignment horizontal="right"/>
    </xf>
    <xf numFmtId="0" fontId="27" fillId="0" borderId="69" xfId="0" applyFont="1" applyBorder="1" applyAlignment="1">
      <alignment horizontal="right"/>
    </xf>
    <xf numFmtId="0" fontId="27" fillId="0" borderId="70" xfId="0" applyFont="1" applyBorder="1" applyAlignment="1">
      <alignment horizontal="right"/>
    </xf>
    <xf numFmtId="0" fontId="31" fillId="0" borderId="96" xfId="0" applyFont="1" applyBorder="1" applyAlignment="1">
      <alignment horizontal="right" vertical="center"/>
    </xf>
    <xf numFmtId="0" fontId="31" fillId="0" borderId="32" xfId="0" applyFont="1" applyBorder="1" applyAlignment="1">
      <alignment horizontal="right" vertical="center"/>
    </xf>
    <xf numFmtId="0" fontId="54" fillId="0" borderId="45" xfId="0" applyFont="1" applyBorder="1" applyAlignment="1">
      <alignment horizontal="right" vertical="center"/>
    </xf>
    <xf numFmtId="0" fontId="54" fillId="0" borderId="69" xfId="0" applyFont="1" applyBorder="1" applyAlignment="1">
      <alignment horizontal="right" vertical="center"/>
    </xf>
    <xf numFmtId="0" fontId="27" fillId="33" borderId="45" xfId="0" applyFont="1" applyFill="1" applyBorder="1" applyAlignment="1">
      <alignment horizontal="right" vertical="center"/>
    </xf>
    <xf numFmtId="0" fontId="27" fillId="33" borderId="69" xfId="0" applyFont="1" applyFill="1" applyBorder="1" applyAlignment="1">
      <alignment horizontal="right" vertical="center"/>
    </xf>
    <xf numFmtId="0" fontId="56" fillId="0" borderId="45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4" fillId="0" borderId="97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54" fillId="0" borderId="9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0" xfId="0" applyFont="1" applyBorder="1" applyAlignment="1">
      <alignment horizontal="center" vertical="center"/>
    </xf>
    <xf numFmtId="0" fontId="56" fillId="0" borderId="101" xfId="0" applyFont="1" applyBorder="1" applyAlignment="1">
      <alignment horizontal="center" vertical="center"/>
    </xf>
    <xf numFmtId="0" fontId="56" fillId="0" borderId="102" xfId="0" applyFont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0" fontId="36" fillId="0" borderId="0" xfId="51" applyFont="1" applyAlignment="1">
      <alignment horizontal="center"/>
      <protection/>
    </xf>
    <xf numFmtId="0" fontId="55" fillId="0" borderId="97" xfId="51" applyFont="1" applyBorder="1" applyAlignment="1">
      <alignment horizontal="center" vertical="center"/>
      <protection/>
    </xf>
    <xf numFmtId="0" fontId="55" fillId="0" borderId="98" xfId="51" applyFont="1" applyBorder="1" applyAlignment="1">
      <alignment horizontal="center" vertical="center"/>
      <protection/>
    </xf>
    <xf numFmtId="0" fontId="55" fillId="0" borderId="99" xfId="51" applyFont="1" applyBorder="1" applyAlignment="1">
      <alignment horizontal="center" vertical="center"/>
      <protection/>
    </xf>
    <xf numFmtId="0" fontId="55" fillId="0" borderId="10" xfId="51" applyFont="1" applyBorder="1" applyAlignment="1">
      <alignment horizontal="center" vertical="center"/>
      <protection/>
    </xf>
    <xf numFmtId="0" fontId="55" fillId="0" borderId="100" xfId="51" applyFont="1" applyBorder="1" applyAlignment="1">
      <alignment horizontal="center" vertical="center"/>
      <protection/>
    </xf>
    <xf numFmtId="0" fontId="57" fillId="0" borderId="101" xfId="51" applyFont="1" applyBorder="1" applyAlignment="1">
      <alignment horizontal="center" vertical="center"/>
      <protection/>
    </xf>
    <xf numFmtId="0" fontId="57" fillId="0" borderId="102" xfId="51" applyFont="1" applyBorder="1" applyAlignment="1">
      <alignment horizontal="center" vertical="center"/>
      <protection/>
    </xf>
    <xf numFmtId="0" fontId="57" fillId="0" borderId="103" xfId="51" applyFont="1" applyBorder="1" applyAlignment="1">
      <alignment horizontal="center" vertical="center"/>
      <protection/>
    </xf>
    <xf numFmtId="0" fontId="24" fillId="33" borderId="45" xfId="51" applyFont="1" applyFill="1" applyBorder="1" applyAlignment="1">
      <alignment horizontal="right" vertical="center"/>
      <protection/>
    </xf>
    <xf numFmtId="0" fontId="24" fillId="33" borderId="69" xfId="51" applyFont="1" applyFill="1" applyBorder="1" applyAlignment="1">
      <alignment horizontal="right" vertical="center"/>
      <protection/>
    </xf>
    <xf numFmtId="0" fontId="24" fillId="0" borderId="45" xfId="51" applyFont="1" applyBorder="1" applyAlignment="1">
      <alignment horizontal="right" vertical="center"/>
      <protection/>
    </xf>
    <xf numFmtId="0" fontId="24" fillId="0" borderId="69" xfId="51" applyFont="1" applyBorder="1" applyAlignment="1">
      <alignment horizontal="right" vertical="center"/>
      <protection/>
    </xf>
    <xf numFmtId="0" fontId="24" fillId="33" borderId="70" xfId="51" applyFont="1" applyFill="1" applyBorder="1" applyAlignment="1">
      <alignment horizontal="right" vertical="center"/>
      <protection/>
    </xf>
    <xf numFmtId="0" fontId="24" fillId="0" borderId="0" xfId="51" applyFont="1" applyFill="1" applyBorder="1" applyAlignment="1">
      <alignment horizontal="left" vertical="center"/>
      <protection/>
    </xf>
    <xf numFmtId="0" fontId="24" fillId="0" borderId="61" xfId="51" applyFont="1" applyFill="1" applyBorder="1" applyAlignment="1">
      <alignment horizontal="left" vertical="center"/>
      <protection/>
    </xf>
    <xf numFmtId="0" fontId="57" fillId="0" borderId="45" xfId="51" applyFont="1" applyBorder="1" applyAlignment="1">
      <alignment horizontal="center" vertical="center"/>
      <protection/>
    </xf>
    <xf numFmtId="0" fontId="57" fillId="0" borderId="69" xfId="51" applyFont="1" applyBorder="1" applyAlignment="1">
      <alignment horizontal="center" vertical="center"/>
      <protection/>
    </xf>
    <xf numFmtId="0" fontId="57" fillId="0" borderId="70" xfId="51" applyFont="1" applyBorder="1" applyAlignment="1">
      <alignment horizontal="center" vertical="center"/>
      <protection/>
    </xf>
    <xf numFmtId="0" fontId="24" fillId="0" borderId="70" xfId="51" applyFont="1" applyBorder="1" applyAlignment="1">
      <alignment horizontal="right" vertical="center"/>
      <protection/>
    </xf>
    <xf numFmtId="0" fontId="35" fillId="33" borderId="58" xfId="51" applyFont="1" applyFill="1" applyBorder="1" applyAlignment="1">
      <alignment horizontal="right" vertical="center"/>
      <protection/>
    </xf>
    <xf numFmtId="0" fontId="35" fillId="33" borderId="17" xfId="51" applyFont="1" applyFill="1" applyBorder="1" applyAlignment="1">
      <alignment horizontal="right" vertical="center"/>
      <protection/>
    </xf>
    <xf numFmtId="0" fontId="24" fillId="0" borderId="58" xfId="51" applyFont="1" applyBorder="1" applyAlignment="1">
      <alignment horizontal="right"/>
      <protection/>
    </xf>
    <xf numFmtId="0" fontId="24" fillId="0" borderId="17" xfId="51" applyFont="1" applyBorder="1" applyAlignment="1">
      <alignment horizontal="right"/>
      <protection/>
    </xf>
    <xf numFmtId="0" fontId="24" fillId="0" borderId="95" xfId="51" applyFont="1" applyBorder="1" applyAlignment="1">
      <alignment horizontal="right"/>
      <protection/>
    </xf>
    <xf numFmtId="0" fontId="24" fillId="0" borderId="34" xfId="51" applyFont="1" applyBorder="1" applyAlignment="1">
      <alignment horizontal="right"/>
      <protection/>
    </xf>
    <xf numFmtId="0" fontId="24" fillId="0" borderId="96" xfId="51" applyFont="1" applyBorder="1" applyAlignment="1">
      <alignment horizontal="right" vertical="center"/>
      <protection/>
    </xf>
    <xf numFmtId="0" fontId="24" fillId="0" borderId="32" xfId="51" applyFont="1" applyBorder="1" applyAlignment="1">
      <alignment horizontal="right" vertical="center"/>
      <protection/>
    </xf>
    <xf numFmtId="0" fontId="27" fillId="33" borderId="104" xfId="51" applyFont="1" applyFill="1" applyBorder="1" applyAlignment="1">
      <alignment horizontal="right" vertical="center"/>
      <protection/>
    </xf>
    <xf numFmtId="0" fontId="27" fillId="33" borderId="48" xfId="51" applyFont="1" applyFill="1" applyBorder="1" applyAlignment="1">
      <alignment horizontal="right" vertical="center"/>
      <protection/>
    </xf>
    <xf numFmtId="0" fontId="27" fillId="33" borderId="19" xfId="51" applyFont="1" applyFill="1" applyBorder="1" applyAlignment="1">
      <alignment horizontal="right" vertical="center"/>
      <protection/>
    </xf>
    <xf numFmtId="0" fontId="27" fillId="33" borderId="81" xfId="51" applyFont="1" applyFill="1" applyBorder="1" applyAlignment="1">
      <alignment horizontal="right" vertical="center"/>
      <protection/>
    </xf>
    <xf numFmtId="0" fontId="27" fillId="33" borderId="17" xfId="51" applyFont="1" applyFill="1" applyBorder="1" applyAlignment="1">
      <alignment horizontal="right" vertical="center"/>
      <protection/>
    </xf>
    <xf numFmtId="0" fontId="27" fillId="0" borderId="81" xfId="51" applyFont="1" applyBorder="1" applyAlignment="1">
      <alignment horizontal="right"/>
      <protection/>
    </xf>
    <xf numFmtId="0" fontId="27" fillId="0" borderId="17" xfId="51" applyFont="1" applyBorder="1" applyAlignment="1">
      <alignment horizontal="right"/>
      <protection/>
    </xf>
    <xf numFmtId="0" fontId="27" fillId="0" borderId="105" xfId="51" applyFont="1" applyBorder="1" applyAlignment="1">
      <alignment horizontal="right"/>
      <protection/>
    </xf>
    <xf numFmtId="0" fontId="27" fillId="0" borderId="34" xfId="51" applyFont="1" applyBorder="1" applyAlignment="1">
      <alignment horizontal="right"/>
      <protection/>
    </xf>
    <xf numFmtId="0" fontId="27" fillId="0" borderId="106" xfId="51" applyNumberFormat="1" applyFont="1" applyBorder="1" applyAlignment="1" quotePrefix="1">
      <alignment horizontal="center" vertical="center" wrapText="1"/>
      <protection/>
    </xf>
    <xf numFmtId="0" fontId="27" fillId="0" borderId="56" xfId="51" applyNumberFormat="1" applyFont="1" applyBorder="1" applyAlignment="1" quotePrefix="1">
      <alignment horizontal="center" vertical="center" wrapText="1"/>
      <protection/>
    </xf>
    <xf numFmtId="0" fontId="27" fillId="0" borderId="107" xfId="51" applyFont="1" applyBorder="1" applyAlignment="1">
      <alignment horizontal="right" vertical="center"/>
      <protection/>
    </xf>
    <xf numFmtId="0" fontId="27" fillId="0" borderId="108" xfId="51" applyFont="1" applyBorder="1" applyAlignment="1">
      <alignment horizontal="right" vertical="center"/>
      <protection/>
    </xf>
    <xf numFmtId="0" fontId="27" fillId="33" borderId="109" xfId="51" applyFont="1" applyFill="1" applyBorder="1" applyAlignment="1">
      <alignment horizontal="right"/>
      <protection/>
    </xf>
    <xf numFmtId="0" fontId="27" fillId="33" borderId="61" xfId="51" applyFont="1" applyFill="1" applyBorder="1" applyAlignment="1">
      <alignment horizontal="right"/>
      <protection/>
    </xf>
    <xf numFmtId="0" fontId="27" fillId="33" borderId="63" xfId="51" applyFont="1" applyFill="1" applyBorder="1" applyAlignment="1">
      <alignment horizontal="right"/>
      <protection/>
    </xf>
    <xf numFmtId="0" fontId="27" fillId="0" borderId="110" xfId="51" applyFont="1" applyBorder="1" applyAlignment="1">
      <alignment horizontal="right"/>
      <protection/>
    </xf>
    <xf numFmtId="0" fontId="27" fillId="0" borderId="69" xfId="51" applyFont="1" applyBorder="1" applyAlignment="1">
      <alignment horizontal="right"/>
      <protection/>
    </xf>
    <xf numFmtId="0" fontId="27" fillId="0" borderId="70" xfId="51" applyFont="1" applyBorder="1" applyAlignment="1">
      <alignment horizontal="right"/>
      <protection/>
    </xf>
    <xf numFmtId="0" fontId="27" fillId="33" borderId="110" xfId="51" applyFont="1" applyFill="1" applyBorder="1" applyAlignment="1">
      <alignment horizontal="right"/>
      <protection/>
    </xf>
    <xf numFmtId="0" fontId="27" fillId="33" borderId="69" xfId="51" applyFont="1" applyFill="1" applyBorder="1" applyAlignment="1">
      <alignment horizontal="right"/>
      <protection/>
    </xf>
    <xf numFmtId="0" fontId="27" fillId="33" borderId="70" xfId="51" applyFont="1" applyFill="1" applyBorder="1" applyAlignment="1">
      <alignment horizontal="right"/>
      <protection/>
    </xf>
    <xf numFmtId="0" fontId="27" fillId="0" borderId="111" xfId="51" applyFont="1" applyBorder="1" applyAlignment="1">
      <alignment horizontal="right" vertical="center"/>
      <protection/>
    </xf>
    <xf numFmtId="0" fontId="27" fillId="0" borderId="32" xfId="51" applyFont="1" applyBorder="1" applyAlignment="1">
      <alignment horizontal="right" vertical="center"/>
      <protection/>
    </xf>
    <xf numFmtId="0" fontId="27" fillId="0" borderId="84" xfId="51" applyFont="1" applyFill="1" applyBorder="1" applyAlignment="1">
      <alignment horizontal="left" vertical="center"/>
      <protection/>
    </xf>
    <xf numFmtId="0" fontId="27" fillId="0" borderId="0" xfId="51" applyFont="1" applyFill="1" applyBorder="1" applyAlignment="1">
      <alignment horizontal="left" vertical="center"/>
      <protection/>
    </xf>
    <xf numFmtId="0" fontId="27" fillId="0" borderId="112" xfId="51" applyFont="1" applyFill="1" applyBorder="1" applyAlignment="1">
      <alignment horizontal="left" vertical="center"/>
      <protection/>
    </xf>
    <xf numFmtId="0" fontId="27" fillId="0" borderId="55" xfId="51" applyFont="1" applyFill="1" applyBorder="1" applyAlignment="1">
      <alignment horizontal="left" vertical="center"/>
      <protection/>
    </xf>
    <xf numFmtId="0" fontId="27" fillId="0" borderId="45" xfId="51" applyFont="1" applyBorder="1" applyAlignment="1">
      <alignment horizontal="right" vertical="center"/>
      <protection/>
    </xf>
    <xf numFmtId="0" fontId="27" fillId="0" borderId="69" xfId="51" applyFont="1" applyBorder="1" applyAlignment="1">
      <alignment horizontal="right" vertical="center"/>
      <protection/>
    </xf>
    <xf numFmtId="0" fontId="27" fillId="33" borderId="45" xfId="51" applyFont="1" applyFill="1" applyBorder="1" applyAlignment="1">
      <alignment horizontal="right" vertical="center"/>
      <protection/>
    </xf>
    <xf numFmtId="0" fontId="27" fillId="33" borderId="69" xfId="51" applyFont="1" applyFill="1" applyBorder="1" applyAlignment="1">
      <alignment horizontal="right" vertical="center"/>
      <protection/>
    </xf>
    <xf numFmtId="0" fontId="27" fillId="0" borderId="113" xfId="51" applyFont="1" applyFill="1" applyBorder="1" applyAlignment="1">
      <alignment horizontal="left" vertical="center"/>
      <protection/>
    </xf>
    <xf numFmtId="0" fontId="27" fillId="0" borderId="79" xfId="51" applyFont="1" applyFill="1" applyBorder="1" applyAlignment="1">
      <alignment horizontal="left" vertical="center"/>
      <protection/>
    </xf>
    <xf numFmtId="0" fontId="25" fillId="0" borderId="114" xfId="51" applyFont="1" applyBorder="1" applyAlignment="1">
      <alignment horizontal="center" vertical="center" wrapText="1"/>
      <protection/>
    </xf>
    <xf numFmtId="0" fontId="25" fillId="0" borderId="115" xfId="51" applyFont="1" applyBorder="1" applyAlignment="1">
      <alignment horizontal="center" vertical="center" wrapText="1"/>
      <protection/>
    </xf>
    <xf numFmtId="0" fontId="25" fillId="0" borderId="116" xfId="51" applyFont="1" applyBorder="1" applyAlignment="1">
      <alignment horizontal="center" vertical="center" wrapText="1"/>
      <protection/>
    </xf>
    <xf numFmtId="0" fontId="27" fillId="0" borderId="0" xfId="51" applyFont="1" applyAlignment="1">
      <alignment horizontal="center"/>
      <protection/>
    </xf>
    <xf numFmtId="0" fontId="56" fillId="0" borderId="101" xfId="51" applyFont="1" applyBorder="1" applyAlignment="1">
      <alignment horizontal="center" vertical="center"/>
      <protection/>
    </xf>
    <xf numFmtId="0" fontId="56" fillId="0" borderId="102" xfId="51" applyFont="1" applyBorder="1" applyAlignment="1">
      <alignment horizontal="center" vertical="center"/>
      <protection/>
    </xf>
    <xf numFmtId="0" fontId="56" fillId="0" borderId="103" xfId="51" applyFont="1" applyBorder="1" applyAlignment="1">
      <alignment horizontal="center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Obično_Knjiga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88" zoomScaleNormal="88" workbookViewId="0" topLeftCell="A1">
      <selection activeCell="E19" sqref="E19"/>
    </sheetView>
  </sheetViews>
  <sheetFormatPr defaultColWidth="9.140625" defaultRowHeight="12.75"/>
  <cols>
    <col min="1" max="1" width="5.57421875" style="5" customWidth="1"/>
    <col min="2" max="2" width="6.8515625" style="5" customWidth="1"/>
    <col min="3" max="3" width="62.7109375" style="5" customWidth="1"/>
    <col min="4" max="6" width="21.8515625" style="5" customWidth="1"/>
    <col min="7" max="7" width="12.7109375" style="5" customWidth="1"/>
    <col min="8" max="9" width="9.140625" style="5" customWidth="1"/>
    <col min="10" max="10" width="11.8515625" style="5" bestFit="1" customWidth="1"/>
    <col min="11" max="11" width="9.7109375" style="5" bestFit="1" customWidth="1"/>
    <col min="12" max="16384" width="9.140625" style="5" customWidth="1"/>
  </cols>
  <sheetData>
    <row r="1" ht="21">
      <c r="C1" s="14" t="s">
        <v>96</v>
      </c>
    </row>
    <row r="3" spans="2:6" ht="21" thickBot="1">
      <c r="B3" s="359" t="s">
        <v>157</v>
      </c>
      <c r="C3" s="359"/>
      <c r="D3" s="359"/>
      <c r="E3" s="359"/>
      <c r="F3" s="359"/>
    </row>
    <row r="4" ht="21" hidden="1" thickBot="1"/>
    <row r="5" spans="1:6" ht="23.25" customHeight="1" thickTop="1">
      <c r="A5" s="360" t="s">
        <v>42</v>
      </c>
      <c r="B5" s="361"/>
      <c r="C5" s="361" t="s">
        <v>6</v>
      </c>
      <c r="D5" s="361" t="s">
        <v>158</v>
      </c>
      <c r="E5" s="361"/>
      <c r="F5" s="364"/>
    </row>
    <row r="6" spans="1:6" ht="42" thickBot="1">
      <c r="A6" s="362"/>
      <c r="B6" s="363"/>
      <c r="C6" s="363"/>
      <c r="D6" s="6" t="s">
        <v>44</v>
      </c>
      <c r="E6" s="6" t="s">
        <v>45</v>
      </c>
      <c r="F6" s="7" t="s">
        <v>46</v>
      </c>
    </row>
    <row r="7" spans="1:6" ht="28.5" customHeight="1" thickBot="1" thickTop="1">
      <c r="A7" s="365" t="s">
        <v>43</v>
      </c>
      <c r="B7" s="366"/>
      <c r="C7" s="366"/>
      <c r="D7" s="366"/>
      <c r="E7" s="366"/>
      <c r="F7" s="367"/>
    </row>
    <row r="8" spans="1:6" s="14" customFormat="1" ht="21" thickTop="1">
      <c r="A8" s="8">
        <v>31</v>
      </c>
      <c r="B8" s="9"/>
      <c r="C8" s="10" t="s">
        <v>27</v>
      </c>
      <c r="D8" s="11">
        <f>SUM(D9)</f>
        <v>225000</v>
      </c>
      <c r="E8" s="12">
        <f>SUM(E9)</f>
        <v>0</v>
      </c>
      <c r="F8" s="13">
        <f>SUM(D8:E8)</f>
        <v>225000</v>
      </c>
    </row>
    <row r="9" spans="1:6" ht="21">
      <c r="A9" s="15"/>
      <c r="B9" s="16">
        <v>311</v>
      </c>
      <c r="C9" s="17" t="s">
        <v>27</v>
      </c>
      <c r="D9" s="18">
        <v>225000</v>
      </c>
      <c r="E9" s="19"/>
      <c r="F9" s="20">
        <f aca="true" t="shared" si="0" ref="F9:F31">SUM(D9:E9)</f>
        <v>225000</v>
      </c>
    </row>
    <row r="10" spans="1:6" s="14" customFormat="1" ht="21">
      <c r="A10" s="21">
        <v>32</v>
      </c>
      <c r="B10" s="22"/>
      <c r="C10" s="23" t="s">
        <v>7</v>
      </c>
      <c r="D10" s="24">
        <f>SUM(D11)</f>
        <v>0</v>
      </c>
      <c r="E10" s="25">
        <f>SUM(E11)</f>
        <v>0</v>
      </c>
      <c r="F10" s="26">
        <f t="shared" si="0"/>
        <v>0</v>
      </c>
    </row>
    <row r="11" spans="1:6" ht="21">
      <c r="A11" s="15"/>
      <c r="B11" s="16">
        <v>321</v>
      </c>
      <c r="C11" s="17" t="s">
        <v>7</v>
      </c>
      <c r="D11" s="18"/>
      <c r="E11" s="19"/>
      <c r="F11" s="20">
        <f t="shared" si="0"/>
        <v>0</v>
      </c>
    </row>
    <row r="12" spans="1:6" s="14" customFormat="1" ht="21">
      <c r="A12" s="21">
        <v>33</v>
      </c>
      <c r="B12" s="22"/>
      <c r="C12" s="23" t="s">
        <v>8</v>
      </c>
      <c r="D12" s="24">
        <f>SUM(D13)</f>
        <v>0</v>
      </c>
      <c r="E12" s="25">
        <f>SUM(E13)</f>
        <v>0</v>
      </c>
      <c r="F12" s="26">
        <f t="shared" si="0"/>
        <v>0</v>
      </c>
    </row>
    <row r="13" spans="1:6" ht="21">
      <c r="A13" s="15"/>
      <c r="B13" s="16">
        <v>331</v>
      </c>
      <c r="C13" s="17" t="s">
        <v>8</v>
      </c>
      <c r="D13" s="18" t="s">
        <v>120</v>
      </c>
      <c r="E13" s="19"/>
      <c r="F13" s="20">
        <f t="shared" si="0"/>
        <v>0</v>
      </c>
    </row>
    <row r="14" spans="1:6" s="14" customFormat="1" ht="21">
      <c r="A14" s="21">
        <v>34</v>
      </c>
      <c r="B14" s="22"/>
      <c r="C14" s="23" t="s">
        <v>28</v>
      </c>
      <c r="D14" s="24">
        <f>SUM(D15:D16)</f>
        <v>60</v>
      </c>
      <c r="E14" s="25">
        <f>SUM(E15:E16)</f>
        <v>0</v>
      </c>
      <c r="F14" s="26">
        <f t="shared" si="0"/>
        <v>60</v>
      </c>
    </row>
    <row r="15" spans="1:6" ht="21">
      <c r="A15" s="15"/>
      <c r="B15" s="16">
        <v>341</v>
      </c>
      <c r="C15" s="17" t="s">
        <v>29</v>
      </c>
      <c r="D15" s="18">
        <v>60</v>
      </c>
      <c r="E15" s="19"/>
      <c r="F15" s="20">
        <f t="shared" si="0"/>
        <v>60</v>
      </c>
    </row>
    <row r="16" spans="1:6" ht="21">
      <c r="A16" s="15"/>
      <c r="B16" s="16">
        <v>342</v>
      </c>
      <c r="C16" s="17" t="s">
        <v>30</v>
      </c>
      <c r="D16" s="18"/>
      <c r="E16" s="19"/>
      <c r="F16" s="20">
        <f t="shared" si="0"/>
        <v>0</v>
      </c>
    </row>
    <row r="17" spans="1:6" s="14" customFormat="1" ht="21">
      <c r="A17" s="21">
        <v>35</v>
      </c>
      <c r="B17" s="22"/>
      <c r="C17" s="23" t="s">
        <v>31</v>
      </c>
      <c r="D17" s="24">
        <f>SUM(D18:D22)</f>
        <v>2185100</v>
      </c>
      <c r="E17" s="25">
        <f>SUM(E18:E22)</f>
        <v>0</v>
      </c>
      <c r="F17" s="26">
        <f t="shared" si="0"/>
        <v>2185100</v>
      </c>
    </row>
    <row r="18" spans="1:6" ht="21">
      <c r="A18" s="15"/>
      <c r="B18" s="16">
        <v>351</v>
      </c>
      <c r="C18" s="17" t="s">
        <v>32</v>
      </c>
      <c r="D18" s="18">
        <v>2185100</v>
      </c>
      <c r="E18" s="19"/>
      <c r="F18" s="20">
        <f t="shared" si="0"/>
        <v>2185100</v>
      </c>
    </row>
    <row r="19" spans="1:6" ht="19.5" customHeight="1">
      <c r="A19" s="15"/>
      <c r="B19" s="16">
        <v>352</v>
      </c>
      <c r="C19" s="17" t="s">
        <v>33</v>
      </c>
      <c r="D19" s="18"/>
      <c r="E19" s="19" t="s">
        <v>120</v>
      </c>
      <c r="F19" s="20">
        <f t="shared" si="0"/>
        <v>0</v>
      </c>
    </row>
    <row r="20" spans="1:6" ht="42">
      <c r="A20" s="15"/>
      <c r="B20" s="16">
        <v>353</v>
      </c>
      <c r="C20" s="17" t="s">
        <v>34</v>
      </c>
      <c r="D20" s="27"/>
      <c r="E20" s="28"/>
      <c r="F20" s="29">
        <f t="shared" si="0"/>
        <v>0</v>
      </c>
    </row>
    <row r="21" spans="1:6" ht="21" hidden="1">
      <c r="A21" s="15"/>
      <c r="B21" s="16">
        <v>354</v>
      </c>
      <c r="C21" s="17" t="s">
        <v>35</v>
      </c>
      <c r="D21" s="18"/>
      <c r="E21" s="19"/>
      <c r="F21" s="20">
        <f t="shared" si="0"/>
        <v>0</v>
      </c>
    </row>
    <row r="22" spans="1:6" ht="19.5" customHeight="1">
      <c r="A22" s="15"/>
      <c r="B22" s="16">
        <v>355</v>
      </c>
      <c r="C22" s="17" t="s">
        <v>36</v>
      </c>
      <c r="D22" s="18"/>
      <c r="E22" s="19"/>
      <c r="F22" s="20">
        <f t="shared" si="0"/>
        <v>0</v>
      </c>
    </row>
    <row r="23" spans="1:6" s="14" customFormat="1" ht="21">
      <c r="A23" s="21">
        <v>36</v>
      </c>
      <c r="B23" s="22"/>
      <c r="C23" s="23" t="s">
        <v>37</v>
      </c>
      <c r="D23" s="24">
        <f>SUM(D24:D27)</f>
        <v>0</v>
      </c>
      <c r="E23" s="25">
        <f>SUM(E24:E27)</f>
        <v>0</v>
      </c>
      <c r="F23" s="26">
        <f t="shared" si="0"/>
        <v>0</v>
      </c>
    </row>
    <row r="24" spans="1:6" ht="21" hidden="1">
      <c r="A24" s="15"/>
      <c r="B24" s="16">
        <v>361</v>
      </c>
      <c r="C24" s="17" t="s">
        <v>38</v>
      </c>
      <c r="D24" s="18"/>
      <c r="E24" s="19"/>
      <c r="F24" s="20">
        <f t="shared" si="0"/>
        <v>0</v>
      </c>
    </row>
    <row r="25" spans="1:6" ht="21">
      <c r="A25" s="15"/>
      <c r="B25" s="16">
        <v>361</v>
      </c>
      <c r="C25" s="17" t="s">
        <v>97</v>
      </c>
      <c r="D25" s="18" t="s">
        <v>120</v>
      </c>
      <c r="E25" s="19"/>
      <c r="F25" s="20">
        <f>SUM(D25:E25)</f>
        <v>0</v>
      </c>
    </row>
    <row r="26" spans="1:6" ht="21">
      <c r="A26" s="15"/>
      <c r="B26" s="16">
        <v>362</v>
      </c>
      <c r="C26" s="17" t="s">
        <v>39</v>
      </c>
      <c r="D26" s="18"/>
      <c r="E26" s="19"/>
      <c r="F26" s="20">
        <f t="shared" si="0"/>
        <v>0</v>
      </c>
    </row>
    <row r="27" spans="1:6" ht="21" hidden="1">
      <c r="A27" s="15"/>
      <c r="B27" s="16">
        <v>363</v>
      </c>
      <c r="C27" s="17" t="s">
        <v>40</v>
      </c>
      <c r="D27" s="18"/>
      <c r="E27" s="19"/>
      <c r="F27" s="20">
        <f t="shared" si="0"/>
        <v>0</v>
      </c>
    </row>
    <row r="28" spans="1:6" s="14" customFormat="1" ht="21">
      <c r="A28" s="21">
        <v>37</v>
      </c>
      <c r="B28" s="22"/>
      <c r="C28" s="23" t="s">
        <v>41</v>
      </c>
      <c r="D28" s="24">
        <f>SUM(D29)</f>
        <v>0</v>
      </c>
      <c r="E28" s="25">
        <f>SUM(E29)</f>
        <v>0</v>
      </c>
      <c r="F28" s="26">
        <f t="shared" si="0"/>
        <v>0</v>
      </c>
    </row>
    <row r="29" spans="1:6" ht="39.75" customHeight="1" thickBot="1">
      <c r="A29" s="30"/>
      <c r="B29" s="31">
        <v>371</v>
      </c>
      <c r="C29" s="32" t="s">
        <v>41</v>
      </c>
      <c r="D29" s="33"/>
      <c r="E29" s="34"/>
      <c r="F29" s="35">
        <f t="shared" si="0"/>
        <v>0</v>
      </c>
    </row>
    <row r="30" spans="1:6" ht="26.25" customHeight="1" thickBot="1" thickTop="1">
      <c r="A30" s="354" t="s">
        <v>48</v>
      </c>
      <c r="B30" s="355"/>
      <c r="C30" s="355"/>
      <c r="D30" s="36">
        <f>SUM(D28,D23,D17,D14,D12,D10,D8)</f>
        <v>2410160</v>
      </c>
      <c r="E30" s="36">
        <f>SUM(E28,E23,E17,E14,E12,E10,E8)</f>
        <v>0</v>
      </c>
      <c r="F30" s="36">
        <f t="shared" si="0"/>
        <v>2410160</v>
      </c>
    </row>
    <row r="31" spans="1:6" ht="26.25" customHeight="1" thickBot="1" thickTop="1">
      <c r="A31" s="352" t="s">
        <v>53</v>
      </c>
      <c r="B31" s="353"/>
      <c r="C31" s="353"/>
      <c r="D31" s="174" t="s">
        <v>120</v>
      </c>
      <c r="E31" s="174">
        <v>0</v>
      </c>
      <c r="F31" s="174">
        <f t="shared" si="0"/>
        <v>0</v>
      </c>
    </row>
    <row r="32" spans="1:6" ht="26.25" customHeight="1" thickBot="1" thickTop="1">
      <c r="A32" s="354" t="s">
        <v>50</v>
      </c>
      <c r="B32" s="355"/>
      <c r="C32" s="355"/>
      <c r="D32" s="37">
        <f>SUM(D30:D31)</f>
        <v>2410160</v>
      </c>
      <c r="E32" s="37">
        <f>SUM(E30:E31)</f>
        <v>0</v>
      </c>
      <c r="F32" s="37">
        <f>SUM(F30:F31)</f>
        <v>2410160</v>
      </c>
    </row>
    <row r="33" spans="1:6" ht="16.5" customHeight="1" thickBot="1" thickTop="1">
      <c r="A33" s="38"/>
      <c r="B33" s="38"/>
      <c r="C33" s="38"/>
      <c r="D33" s="39"/>
      <c r="E33" s="39"/>
      <c r="F33" s="39"/>
    </row>
    <row r="34" spans="1:6" ht="30" customHeight="1" thickBot="1" thickTop="1">
      <c r="A34" s="356" t="s">
        <v>47</v>
      </c>
      <c r="B34" s="357"/>
      <c r="C34" s="357"/>
      <c r="D34" s="357"/>
      <c r="E34" s="357"/>
      <c r="F34" s="358"/>
    </row>
    <row r="35" spans="1:6" s="14" customFormat="1" ht="21" thickTop="1">
      <c r="A35" s="40">
        <v>41</v>
      </c>
      <c r="B35" s="41"/>
      <c r="C35" s="42" t="s">
        <v>9</v>
      </c>
      <c r="D35" s="43">
        <f>SUM(D36:D38)</f>
        <v>2013900</v>
      </c>
      <c r="E35" s="44">
        <f>SUM(E36:E38)</f>
        <v>0</v>
      </c>
      <c r="F35" s="13">
        <f>SUM(D35:E35)</f>
        <v>2013900</v>
      </c>
    </row>
    <row r="36" spans="1:6" ht="21">
      <c r="A36" s="45"/>
      <c r="B36" s="46">
        <v>411</v>
      </c>
      <c r="C36" s="47" t="s">
        <v>1</v>
      </c>
      <c r="D36" s="48">
        <v>1684400</v>
      </c>
      <c r="E36" s="28"/>
      <c r="F36" s="29">
        <f aca="true" t="shared" si="1" ref="F36:F61">SUM(D36:E36)</f>
        <v>1684400</v>
      </c>
    </row>
    <row r="37" spans="1:6" ht="21">
      <c r="A37" s="45"/>
      <c r="B37" s="46">
        <v>412</v>
      </c>
      <c r="C37" s="47" t="s">
        <v>10</v>
      </c>
      <c r="D37" s="48">
        <v>51000</v>
      </c>
      <c r="E37" s="28"/>
      <c r="F37" s="29">
        <f t="shared" si="1"/>
        <v>51000</v>
      </c>
    </row>
    <row r="38" spans="1:6" ht="21">
      <c r="A38" s="45"/>
      <c r="B38" s="46">
        <v>413</v>
      </c>
      <c r="C38" s="47" t="s">
        <v>2</v>
      </c>
      <c r="D38" s="48">
        <v>278500</v>
      </c>
      <c r="E38" s="28"/>
      <c r="F38" s="29">
        <f t="shared" si="1"/>
        <v>278500</v>
      </c>
    </row>
    <row r="39" spans="1:6" s="14" customFormat="1" ht="21">
      <c r="A39" s="49">
        <v>42</v>
      </c>
      <c r="B39" s="50"/>
      <c r="C39" s="51" t="s">
        <v>3</v>
      </c>
      <c r="D39" s="52">
        <f>SUM(D41:D46)</f>
        <v>388490</v>
      </c>
      <c r="E39" s="53">
        <f>SUM(E40:E47)</f>
        <v>0</v>
      </c>
      <c r="F39" s="54">
        <f t="shared" si="1"/>
        <v>388490</v>
      </c>
    </row>
    <row r="40" spans="1:6" ht="21" hidden="1">
      <c r="A40" s="45"/>
      <c r="B40" s="46">
        <v>421</v>
      </c>
      <c r="C40" s="47" t="s">
        <v>11</v>
      </c>
      <c r="D40" s="48"/>
      <c r="E40" s="28"/>
      <c r="F40" s="29">
        <f t="shared" si="1"/>
        <v>0</v>
      </c>
    </row>
    <row r="41" spans="1:6" ht="21">
      <c r="A41" s="45"/>
      <c r="B41" s="46">
        <v>421</v>
      </c>
      <c r="C41" s="47" t="s">
        <v>11</v>
      </c>
      <c r="D41" s="48">
        <v>66500</v>
      </c>
      <c r="E41" s="28"/>
      <c r="F41" s="29">
        <f>SUM(D41:E41)</f>
        <v>66500</v>
      </c>
    </row>
    <row r="42" spans="1:6" ht="21">
      <c r="A42" s="45"/>
      <c r="B42" s="46">
        <v>424</v>
      </c>
      <c r="C42" s="47" t="s">
        <v>14</v>
      </c>
      <c r="D42" s="48">
        <v>116000</v>
      </c>
      <c r="E42" s="28"/>
      <c r="F42" s="29">
        <f t="shared" si="1"/>
        <v>116000</v>
      </c>
    </row>
    <row r="43" spans="1:6" ht="21" hidden="1">
      <c r="A43" s="45"/>
      <c r="B43" s="46">
        <v>423</v>
      </c>
      <c r="C43" s="47" t="s">
        <v>13</v>
      </c>
      <c r="D43" s="48"/>
      <c r="E43" s="28"/>
      <c r="F43" s="29">
        <f t="shared" si="1"/>
        <v>0</v>
      </c>
    </row>
    <row r="44" spans="1:6" ht="21">
      <c r="A44" s="45"/>
      <c r="B44" s="46">
        <v>425</v>
      </c>
      <c r="C44" s="47" t="s">
        <v>5</v>
      </c>
      <c r="D44" s="48">
        <v>131390</v>
      </c>
      <c r="E44" s="28"/>
      <c r="F44" s="29">
        <f t="shared" si="1"/>
        <v>131390</v>
      </c>
    </row>
    <row r="45" spans="1:11" ht="21">
      <c r="A45" s="45"/>
      <c r="B45" s="46">
        <v>426</v>
      </c>
      <c r="C45" s="47" t="s">
        <v>4</v>
      </c>
      <c r="D45" s="48">
        <v>53600</v>
      </c>
      <c r="E45" s="28"/>
      <c r="F45" s="29">
        <f t="shared" si="1"/>
        <v>53600</v>
      </c>
      <c r="J45" s="55"/>
      <c r="K45" s="55"/>
    </row>
    <row r="46" spans="1:6" ht="21">
      <c r="A46" s="45"/>
      <c r="B46" s="46">
        <v>429</v>
      </c>
      <c r="C46" s="47" t="s">
        <v>15</v>
      </c>
      <c r="D46" s="48">
        <v>21000</v>
      </c>
      <c r="E46" s="28"/>
      <c r="F46" s="29">
        <f t="shared" si="1"/>
        <v>21000</v>
      </c>
    </row>
    <row r="47" spans="1:6" ht="21" hidden="1">
      <c r="A47" s="45"/>
      <c r="B47" s="46">
        <v>429</v>
      </c>
      <c r="C47" s="47" t="s">
        <v>15</v>
      </c>
      <c r="D47" s="48"/>
      <c r="E47" s="28"/>
      <c r="F47" s="29">
        <f t="shared" si="1"/>
        <v>0</v>
      </c>
    </row>
    <row r="48" spans="1:6" s="14" customFormat="1" ht="21">
      <c r="A48" s="49">
        <v>43</v>
      </c>
      <c r="B48" s="50"/>
      <c r="C48" s="51" t="s">
        <v>16</v>
      </c>
      <c r="D48" s="52">
        <f>SUM(D49)</f>
        <v>15000</v>
      </c>
      <c r="E48" s="53">
        <f>SUM(E49)</f>
        <v>0</v>
      </c>
      <c r="F48" s="54">
        <f t="shared" si="1"/>
        <v>15000</v>
      </c>
    </row>
    <row r="49" spans="1:6" ht="21">
      <c r="A49" s="45"/>
      <c r="B49" s="46">
        <v>431</v>
      </c>
      <c r="C49" s="47" t="s">
        <v>17</v>
      </c>
      <c r="D49" s="48">
        <v>15000</v>
      </c>
      <c r="E49" s="28"/>
      <c r="F49" s="29">
        <f t="shared" si="1"/>
        <v>15000</v>
      </c>
    </row>
    <row r="50" spans="1:6" s="14" customFormat="1" ht="21">
      <c r="A50" s="49">
        <v>44</v>
      </c>
      <c r="B50" s="50"/>
      <c r="C50" s="51" t="s">
        <v>18</v>
      </c>
      <c r="D50" s="52">
        <f>SUM(D51:D53)</f>
        <v>2700</v>
      </c>
      <c r="E50" s="53">
        <f>SUM(E51:E53)</f>
        <v>0</v>
      </c>
      <c r="F50" s="54">
        <f t="shared" si="1"/>
        <v>2700</v>
      </c>
    </row>
    <row r="51" spans="1:6" ht="21" hidden="1">
      <c r="A51" s="45"/>
      <c r="B51" s="46">
        <v>441</v>
      </c>
      <c r="C51" s="47" t="s">
        <v>19</v>
      </c>
      <c r="D51" s="48"/>
      <c r="E51" s="28"/>
      <c r="F51" s="29">
        <f t="shared" si="1"/>
        <v>0</v>
      </c>
    </row>
    <row r="52" spans="1:6" ht="21" hidden="1">
      <c r="A52" s="45"/>
      <c r="B52" s="46">
        <v>442</v>
      </c>
      <c r="C52" s="47" t="s">
        <v>20</v>
      </c>
      <c r="D52" s="48"/>
      <c r="E52" s="28"/>
      <c r="F52" s="29">
        <f t="shared" si="1"/>
        <v>0</v>
      </c>
    </row>
    <row r="53" spans="1:6" ht="21">
      <c r="A53" s="45"/>
      <c r="B53" s="46">
        <v>443</v>
      </c>
      <c r="C53" s="47" t="s">
        <v>21</v>
      </c>
      <c r="D53" s="48">
        <v>2700</v>
      </c>
      <c r="E53" s="28"/>
      <c r="F53" s="29">
        <f t="shared" si="1"/>
        <v>2700</v>
      </c>
    </row>
    <row r="54" spans="1:6" s="14" customFormat="1" ht="21">
      <c r="A54" s="49">
        <v>45</v>
      </c>
      <c r="B54" s="50"/>
      <c r="C54" s="51" t="s">
        <v>0</v>
      </c>
      <c r="D54" s="52">
        <f>SUM(D55:D56)</f>
        <v>1000</v>
      </c>
      <c r="E54" s="53">
        <f>SUM(E55:E56)</f>
        <v>0</v>
      </c>
      <c r="F54" s="54">
        <f t="shared" si="1"/>
        <v>1000</v>
      </c>
    </row>
    <row r="55" spans="1:6" ht="21">
      <c r="A55" s="45"/>
      <c r="B55" s="46">
        <v>451</v>
      </c>
      <c r="C55" s="47" t="s">
        <v>22</v>
      </c>
      <c r="D55" s="48">
        <v>1000</v>
      </c>
      <c r="E55" s="28"/>
      <c r="F55" s="29">
        <f t="shared" si="1"/>
        <v>1000</v>
      </c>
    </row>
    <row r="56" spans="1:6" ht="21" hidden="1" thickBot="1">
      <c r="A56" s="45"/>
      <c r="B56" s="240">
        <v>452</v>
      </c>
      <c r="C56" s="47" t="s">
        <v>23</v>
      </c>
      <c r="D56" s="48"/>
      <c r="E56" s="28"/>
      <c r="F56" s="29">
        <f t="shared" si="1"/>
        <v>0</v>
      </c>
    </row>
    <row r="57" spans="1:6" s="14" customFormat="1" ht="21" hidden="1">
      <c r="A57" s="49">
        <v>46</v>
      </c>
      <c r="B57" s="50"/>
      <c r="C57" s="51" t="s">
        <v>24</v>
      </c>
      <c r="D57" s="52">
        <f>SUM(D58:D59)</f>
        <v>0</v>
      </c>
      <c r="E57" s="53">
        <f>SUM(E58:E59)</f>
        <v>0</v>
      </c>
      <c r="F57" s="54">
        <f t="shared" si="1"/>
        <v>0</v>
      </c>
    </row>
    <row r="58" spans="1:6" ht="21" hidden="1">
      <c r="A58" s="45"/>
      <c r="B58" s="46">
        <v>461</v>
      </c>
      <c r="C58" s="47" t="s">
        <v>58</v>
      </c>
      <c r="D58" s="48"/>
      <c r="E58" s="28"/>
      <c r="F58" s="29">
        <f t="shared" si="1"/>
        <v>0</v>
      </c>
    </row>
    <row r="59" spans="1:6" ht="21" hidden="1">
      <c r="A59" s="45"/>
      <c r="B59" s="46">
        <v>462</v>
      </c>
      <c r="C59" s="47" t="s">
        <v>25</v>
      </c>
      <c r="D59" s="48"/>
      <c r="E59" s="28"/>
      <c r="F59" s="29">
        <f t="shared" si="1"/>
        <v>0</v>
      </c>
    </row>
    <row r="60" spans="1:6" s="14" customFormat="1" ht="42" hidden="1">
      <c r="A60" s="49">
        <v>47</v>
      </c>
      <c r="B60" s="50"/>
      <c r="C60" s="51" t="s">
        <v>26</v>
      </c>
      <c r="D60" s="52">
        <f>SUM(D61)</f>
        <v>0</v>
      </c>
      <c r="E60" s="53">
        <f>SUM(E61)</f>
        <v>0</v>
      </c>
      <c r="F60" s="54">
        <f t="shared" si="1"/>
        <v>0</v>
      </c>
    </row>
    <row r="61" spans="1:6" ht="21" customHeight="1" hidden="1" thickBot="1">
      <c r="A61" s="56"/>
      <c r="B61" s="250">
        <v>471</v>
      </c>
      <c r="C61" s="57" t="s">
        <v>26</v>
      </c>
      <c r="D61" s="58"/>
      <c r="E61" s="146"/>
      <c r="F61" s="147">
        <f t="shared" si="1"/>
        <v>0</v>
      </c>
    </row>
    <row r="62" spans="1:6" ht="21">
      <c r="A62" s="241">
        <v>46</v>
      </c>
      <c r="B62" s="251"/>
      <c r="C62" s="249" t="s">
        <v>24</v>
      </c>
      <c r="D62" s="334">
        <f>SUM(D63:D64)</f>
        <v>3800</v>
      </c>
      <c r="E62" s="242"/>
      <c r="F62" s="252">
        <f>SUM(F63:F64)</f>
        <v>3800</v>
      </c>
    </row>
    <row r="63" spans="1:6" ht="21">
      <c r="A63" s="243"/>
      <c r="B63" s="244">
        <v>461</v>
      </c>
      <c r="C63" s="245" t="s">
        <v>98</v>
      </c>
      <c r="D63" s="246"/>
      <c r="E63" s="247"/>
      <c r="F63" s="248">
        <f>SUM(D63:E63)</f>
        <v>0</v>
      </c>
    </row>
    <row r="64" spans="1:6" ht="21" thickBot="1">
      <c r="A64" s="237"/>
      <c r="B64" s="238">
        <v>462</v>
      </c>
      <c r="C64" s="234" t="s">
        <v>25</v>
      </c>
      <c r="D64" s="235">
        <v>3800</v>
      </c>
      <c r="E64" s="239"/>
      <c r="F64" s="236">
        <f>SUM(D64:E64)</f>
        <v>3800</v>
      </c>
    </row>
    <row r="65" spans="1:6" ht="21.75" thickBot="1" thickTop="1">
      <c r="A65" s="344" t="s">
        <v>49</v>
      </c>
      <c r="B65" s="345"/>
      <c r="C65" s="346"/>
      <c r="D65" s="61">
        <f>SUM(D35,D39,D48,D50,D54,K54,D62)</f>
        <v>2424890</v>
      </c>
      <c r="E65" s="61">
        <f>SUM(E35,E39,E48,E50,E54,E57,E60)</f>
        <v>0</v>
      </c>
      <c r="F65" s="61">
        <f>SUM(D65:E65)</f>
        <v>2424890</v>
      </c>
    </row>
    <row r="66" spans="1:6" ht="21.75" thickBot="1" thickTop="1">
      <c r="A66" s="347" t="s">
        <v>54</v>
      </c>
      <c r="B66" s="348"/>
      <c r="C66" s="349"/>
      <c r="D66" s="62"/>
      <c r="E66" s="62"/>
      <c r="F66" s="62"/>
    </row>
    <row r="67" spans="1:6" ht="21.75" thickBot="1" thickTop="1">
      <c r="A67" s="344" t="s">
        <v>50</v>
      </c>
      <c r="B67" s="345"/>
      <c r="C67" s="346"/>
      <c r="D67" s="61">
        <f>SUM(D65:D66)</f>
        <v>2424890</v>
      </c>
      <c r="E67" s="61">
        <f>SUM(E65:E66)</f>
        <v>0</v>
      </c>
      <c r="F67" s="61">
        <f>SUM(D67:E67)</f>
        <v>2424890</v>
      </c>
    </row>
    <row r="68" spans="1:6" ht="21.75" thickBot="1" thickTop="1">
      <c r="A68" s="344" t="s">
        <v>60</v>
      </c>
      <c r="B68" s="345"/>
      <c r="C68" s="346"/>
      <c r="D68" s="61">
        <f>SUM(D32-D67)</f>
        <v>-14730</v>
      </c>
      <c r="E68" s="61">
        <f>SUM(E32-E67)</f>
        <v>0</v>
      </c>
      <c r="F68" s="61">
        <f>SUM(F32-F67)</f>
        <v>-14730</v>
      </c>
    </row>
    <row r="69" spans="1:6" ht="21" thickTop="1">
      <c r="A69" s="63"/>
      <c r="B69" s="63"/>
      <c r="C69" s="63"/>
      <c r="D69" s="55"/>
      <c r="E69" s="55"/>
      <c r="F69" s="55"/>
    </row>
    <row r="70" spans="1:6" ht="21">
      <c r="A70" s="350" t="s">
        <v>57</v>
      </c>
      <c r="B70" s="351"/>
      <c r="C70" s="351"/>
      <c r="D70" s="92" t="s">
        <v>120</v>
      </c>
      <c r="E70" s="92">
        <v>0</v>
      </c>
      <c r="F70" s="93">
        <f>SUM(D70:E70)</f>
        <v>0</v>
      </c>
    </row>
    <row r="71" spans="1:6" ht="21">
      <c r="A71" s="336" t="s">
        <v>55</v>
      </c>
      <c r="B71" s="337"/>
      <c r="C71" s="337"/>
      <c r="D71" s="25" t="e">
        <f>IF(D70-D31&gt;0,D70-D31,0)</f>
        <v>#VALUE!</v>
      </c>
      <c r="E71" s="25">
        <f>IF(E70-E31&gt;0,E70-E31,0)</f>
        <v>0</v>
      </c>
      <c r="F71" s="64" t="e">
        <f>SUM(D71:E71)</f>
        <v>#VALUE!</v>
      </c>
    </row>
    <row r="72" spans="1:6" ht="21">
      <c r="A72" s="336" t="s">
        <v>51</v>
      </c>
      <c r="B72" s="337"/>
      <c r="C72" s="337"/>
      <c r="D72" s="25" t="e">
        <f>IF(D70+D66&lt;0,D70-(-D66),0)</f>
        <v>#VALUE!</v>
      </c>
      <c r="E72" s="25">
        <f>IF(E70+E66&lt;0,E70-(-E66),0)</f>
        <v>0</v>
      </c>
      <c r="F72" s="64" t="e">
        <f>SUM(D72:E72)</f>
        <v>#VALUE!</v>
      </c>
    </row>
    <row r="73" spans="1:6" s="87" customFormat="1" ht="21">
      <c r="A73" s="338" t="s">
        <v>52</v>
      </c>
      <c r="B73" s="339"/>
      <c r="C73" s="339"/>
      <c r="D73" s="88" t="s">
        <v>120</v>
      </c>
      <c r="E73" s="88"/>
      <c r="F73" s="89">
        <f>SUM(D73:E73)</f>
        <v>0</v>
      </c>
    </row>
    <row r="74" spans="1:6" ht="21">
      <c r="A74" s="340" t="s">
        <v>56</v>
      </c>
      <c r="B74" s="341"/>
      <c r="C74" s="341"/>
      <c r="D74" s="90"/>
      <c r="E74" s="90"/>
      <c r="F74" s="91">
        <f>SUM(D74:E74)</f>
        <v>0</v>
      </c>
    </row>
    <row r="75" spans="1:6" ht="21" thickBot="1">
      <c r="A75" s="255"/>
      <c r="B75" s="255"/>
      <c r="C75" s="255"/>
      <c r="D75" s="256"/>
      <c r="E75" s="256"/>
      <c r="F75" s="256"/>
    </row>
    <row r="76" spans="1:6" ht="21.75" thickBot="1" thickTop="1">
      <c r="A76" s="257" t="s">
        <v>120</v>
      </c>
      <c r="B76" s="258" t="s">
        <v>120</v>
      </c>
      <c r="C76" s="342" t="s">
        <v>121</v>
      </c>
      <c r="D76" s="343"/>
      <c r="E76" s="343"/>
      <c r="F76" s="259"/>
    </row>
    <row r="77" spans="1:6" ht="21" thickTop="1">
      <c r="A77" s="263"/>
      <c r="B77" s="264"/>
      <c r="C77" s="265" t="s">
        <v>120</v>
      </c>
      <c r="D77" s="270"/>
      <c r="E77" s="271" t="s">
        <v>162</v>
      </c>
      <c r="F77" s="266"/>
    </row>
    <row r="78" spans="1:6" ht="21">
      <c r="A78" s="267"/>
      <c r="B78" s="268"/>
      <c r="C78" s="268" t="s">
        <v>118</v>
      </c>
      <c r="D78" s="272"/>
      <c r="E78" s="273">
        <v>0</v>
      </c>
      <c r="F78" s="269"/>
    </row>
    <row r="79" spans="1:6" ht="21" thickBot="1">
      <c r="A79" s="260"/>
      <c r="B79" s="261"/>
      <c r="C79" s="261" t="s">
        <v>119</v>
      </c>
      <c r="D79" s="274"/>
      <c r="E79" s="275">
        <v>0</v>
      </c>
      <c r="F79" s="262"/>
    </row>
    <row r="80" ht="21" thickTop="1"/>
    <row r="81" spans="5:6" ht="21">
      <c r="E81" s="335" t="s">
        <v>165</v>
      </c>
      <c r="F81" s="335"/>
    </row>
    <row r="82" spans="3:6" ht="21">
      <c r="C82" s="5" t="s">
        <v>163</v>
      </c>
      <c r="E82" s="335" t="s">
        <v>166</v>
      </c>
      <c r="F82" s="335"/>
    </row>
    <row r="83" spans="3:6" ht="21">
      <c r="C83" s="5" t="s">
        <v>122</v>
      </c>
      <c r="E83" s="335" t="s">
        <v>169</v>
      </c>
      <c r="F83" s="335"/>
    </row>
    <row r="84" ht="21">
      <c r="C84" s="5" t="s">
        <v>164</v>
      </c>
    </row>
  </sheetData>
  <sheetProtection password="DE81" sheet="1"/>
  <mergeCells count="22">
    <mergeCell ref="A31:C31"/>
    <mergeCell ref="A32:C32"/>
    <mergeCell ref="A34:F34"/>
    <mergeCell ref="B3:F3"/>
    <mergeCell ref="A5:B6"/>
    <mergeCell ref="C5:C6"/>
    <mergeCell ref="D5:F5"/>
    <mergeCell ref="A7:F7"/>
    <mergeCell ref="A30:C30"/>
    <mergeCell ref="A65:C65"/>
    <mergeCell ref="A66:C66"/>
    <mergeCell ref="A67:C67"/>
    <mergeCell ref="A68:C68"/>
    <mergeCell ref="A70:C70"/>
    <mergeCell ref="A71:C71"/>
    <mergeCell ref="E81:F81"/>
    <mergeCell ref="E82:F82"/>
    <mergeCell ref="E83:F83"/>
    <mergeCell ref="A72:C72"/>
    <mergeCell ref="A73:C73"/>
    <mergeCell ref="A74:C74"/>
    <mergeCell ref="C76:E76"/>
  </mergeCells>
  <printOptions gridLines="1"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="85" zoomScaleNormal="85" zoomScalePageLayoutView="0" workbookViewId="0" topLeftCell="A77">
      <selection activeCell="H84" sqref="H84"/>
    </sheetView>
  </sheetViews>
  <sheetFormatPr defaultColWidth="9.140625" defaultRowHeight="12.75"/>
  <cols>
    <col min="1" max="1" width="5.57421875" style="65" customWidth="1"/>
    <col min="2" max="2" width="6.8515625" style="65" customWidth="1"/>
    <col min="3" max="3" width="56.8515625" style="65" customWidth="1"/>
    <col min="4" max="6" width="21.8515625" style="65" customWidth="1"/>
    <col min="7" max="7" width="12.7109375" style="65" customWidth="1"/>
    <col min="8" max="9" width="9.140625" style="65" customWidth="1"/>
    <col min="10" max="10" width="11.8515625" style="65" bestFit="1" customWidth="1"/>
    <col min="11" max="11" width="9.7109375" style="65" bestFit="1" customWidth="1"/>
    <col min="12" max="16384" width="9.140625" style="65" customWidth="1"/>
  </cols>
  <sheetData>
    <row r="1" ht="18">
      <c r="C1" s="68" t="s">
        <v>145</v>
      </c>
    </row>
    <row r="2" ht="18">
      <c r="C2" s="65" t="s">
        <v>134</v>
      </c>
    </row>
    <row r="4" spans="2:6" ht="23.25">
      <c r="B4" s="368" t="s">
        <v>157</v>
      </c>
      <c r="C4" s="368"/>
      <c r="D4" s="368"/>
      <c r="E4" s="368"/>
      <c r="F4" s="368"/>
    </row>
    <row r="5" ht="10.5" customHeight="1" thickBot="1"/>
    <row r="6" spans="1:6" ht="23.25" customHeight="1" thickTop="1">
      <c r="A6" s="369" t="s">
        <v>42</v>
      </c>
      <c r="B6" s="370"/>
      <c r="C6" s="370" t="s">
        <v>6</v>
      </c>
      <c r="D6" s="370" t="s">
        <v>158</v>
      </c>
      <c r="E6" s="370"/>
      <c r="F6" s="373"/>
    </row>
    <row r="7" spans="1:6" ht="36" thickBot="1">
      <c r="A7" s="371"/>
      <c r="B7" s="372"/>
      <c r="C7" s="372"/>
      <c r="D7" s="66" t="s">
        <v>44</v>
      </c>
      <c r="E7" s="66" t="s">
        <v>45</v>
      </c>
      <c r="F7" s="67" t="s">
        <v>46</v>
      </c>
    </row>
    <row r="8" spans="1:6" ht="28.5" customHeight="1" thickBot="1" thickTop="1">
      <c r="A8" s="374" t="s">
        <v>43</v>
      </c>
      <c r="B8" s="375"/>
      <c r="C8" s="375"/>
      <c r="D8" s="375"/>
      <c r="E8" s="375"/>
      <c r="F8" s="376"/>
    </row>
    <row r="9" spans="1:6" s="68" customFormat="1" ht="18" thickTop="1">
      <c r="A9" s="94">
        <v>31</v>
      </c>
      <c r="B9" s="95"/>
      <c r="C9" s="96" t="s">
        <v>27</v>
      </c>
      <c r="D9" s="97">
        <f>SUM(D10)</f>
        <v>225000</v>
      </c>
      <c r="E9" s="98">
        <f>SUM(E10)</f>
        <v>0</v>
      </c>
      <c r="F9" s="99">
        <f>SUM(D9:E9)</f>
        <v>225000</v>
      </c>
    </row>
    <row r="10" spans="1:6" ht="18">
      <c r="A10" s="100"/>
      <c r="B10" s="101">
        <v>311</v>
      </c>
      <c r="C10" s="102" t="s">
        <v>27</v>
      </c>
      <c r="D10" s="103">
        <v>225000</v>
      </c>
      <c r="E10" s="104"/>
      <c r="F10" s="105">
        <f aca="true" t="shared" si="0" ref="F10:F31">SUM(D10:E10)</f>
        <v>225000</v>
      </c>
    </row>
    <row r="11" spans="1:7" s="68" customFormat="1" ht="18">
      <c r="A11" s="106">
        <v>32</v>
      </c>
      <c r="B11" s="107"/>
      <c r="C11" s="108" t="s">
        <v>7</v>
      </c>
      <c r="D11" s="109">
        <f>SUM(D12)</f>
        <v>0</v>
      </c>
      <c r="E11" s="110">
        <f>SUM(E12)</f>
        <v>0</v>
      </c>
      <c r="F11" s="111">
        <f t="shared" si="0"/>
        <v>0</v>
      </c>
      <c r="G11" s="65"/>
    </row>
    <row r="12" spans="1:6" ht="18">
      <c r="A12" s="100"/>
      <c r="B12" s="101">
        <v>321</v>
      </c>
      <c r="C12" s="102" t="s">
        <v>7</v>
      </c>
      <c r="D12" s="103"/>
      <c r="E12" s="104"/>
      <c r="F12" s="105">
        <f>SUM(D12:E12)</f>
        <v>0</v>
      </c>
    </row>
    <row r="13" spans="1:7" s="68" customFormat="1" ht="18">
      <c r="A13" s="106">
        <v>33</v>
      </c>
      <c r="B13" s="107"/>
      <c r="C13" s="108" t="s">
        <v>8</v>
      </c>
      <c r="D13" s="109">
        <f>SUM(D14)</f>
        <v>0</v>
      </c>
      <c r="E13" s="110">
        <f>SUM(E14)</f>
        <v>0</v>
      </c>
      <c r="F13" s="111">
        <f t="shared" si="0"/>
        <v>0</v>
      </c>
      <c r="G13" s="65"/>
    </row>
    <row r="14" spans="1:6" ht="18">
      <c r="A14" s="100"/>
      <c r="B14" s="101">
        <v>331</v>
      </c>
      <c r="C14" s="102" t="s">
        <v>153</v>
      </c>
      <c r="D14" s="103" t="s">
        <v>120</v>
      </c>
      <c r="E14" s="104"/>
      <c r="F14" s="105">
        <f t="shared" si="0"/>
        <v>0</v>
      </c>
    </row>
    <row r="15" spans="1:7" s="68" customFormat="1" ht="18">
      <c r="A15" s="106">
        <v>34</v>
      </c>
      <c r="B15" s="107"/>
      <c r="C15" s="108" t="s">
        <v>28</v>
      </c>
      <c r="D15" s="109">
        <f>SUM(D16:D17)</f>
        <v>60</v>
      </c>
      <c r="E15" s="110">
        <f>SUM(E16:E17)</f>
        <v>0</v>
      </c>
      <c r="F15" s="111">
        <f t="shared" si="0"/>
        <v>60</v>
      </c>
      <c r="G15" s="65"/>
    </row>
    <row r="16" spans="1:6" ht="18">
      <c r="A16" s="100"/>
      <c r="B16" s="101">
        <v>341</v>
      </c>
      <c r="C16" s="102" t="s">
        <v>29</v>
      </c>
      <c r="D16" s="103">
        <v>60</v>
      </c>
      <c r="E16" s="104"/>
      <c r="F16" s="105">
        <f t="shared" si="0"/>
        <v>60</v>
      </c>
    </row>
    <row r="17" spans="1:6" ht="18">
      <c r="A17" s="100"/>
      <c r="B17" s="101">
        <v>342</v>
      </c>
      <c r="C17" s="102" t="s">
        <v>30</v>
      </c>
      <c r="D17" s="103"/>
      <c r="E17" s="104"/>
      <c r="F17" s="105">
        <f t="shared" si="0"/>
        <v>0</v>
      </c>
    </row>
    <row r="18" spans="1:7" s="68" customFormat="1" ht="18">
      <c r="A18" s="106">
        <v>35</v>
      </c>
      <c r="B18" s="107"/>
      <c r="C18" s="108" t="s">
        <v>31</v>
      </c>
      <c r="D18" s="109">
        <f>SUM(D19:D23)</f>
        <v>2185100</v>
      </c>
      <c r="E18" s="110">
        <f>SUM(E19:E23)</f>
        <v>0</v>
      </c>
      <c r="F18" s="111">
        <f t="shared" si="0"/>
        <v>2185100</v>
      </c>
      <c r="G18" s="65"/>
    </row>
    <row r="19" spans="1:6" ht="18">
      <c r="A19" s="100"/>
      <c r="B19" s="101">
        <v>351</v>
      </c>
      <c r="C19" s="102" t="s">
        <v>32</v>
      </c>
      <c r="D19" s="103">
        <v>2185100</v>
      </c>
      <c r="E19" s="104"/>
      <c r="F19" s="105">
        <f t="shared" si="0"/>
        <v>2185100</v>
      </c>
    </row>
    <row r="20" spans="1:6" ht="36" hidden="1">
      <c r="A20" s="100"/>
      <c r="B20" s="101">
        <v>352</v>
      </c>
      <c r="C20" s="102" t="s">
        <v>33</v>
      </c>
      <c r="D20" s="103"/>
      <c r="E20" s="104"/>
      <c r="F20" s="105">
        <f t="shared" si="0"/>
        <v>0</v>
      </c>
    </row>
    <row r="21" spans="1:6" ht="36">
      <c r="A21" s="100"/>
      <c r="B21" s="101">
        <v>353</v>
      </c>
      <c r="C21" s="102" t="s">
        <v>34</v>
      </c>
      <c r="D21" s="103"/>
      <c r="E21" s="104"/>
      <c r="F21" s="105">
        <f t="shared" si="0"/>
        <v>0</v>
      </c>
    </row>
    <row r="22" spans="1:6" ht="18" hidden="1">
      <c r="A22" s="100"/>
      <c r="B22" s="101">
        <v>354</v>
      </c>
      <c r="C22" s="102" t="s">
        <v>35</v>
      </c>
      <c r="D22" s="103"/>
      <c r="E22" s="104"/>
      <c r="F22" s="105">
        <f t="shared" si="0"/>
        <v>0</v>
      </c>
    </row>
    <row r="23" spans="1:6" ht="18" hidden="1">
      <c r="A23" s="100"/>
      <c r="B23" s="101">
        <v>355</v>
      </c>
      <c r="C23" s="102" t="s">
        <v>36</v>
      </c>
      <c r="D23" s="103"/>
      <c r="E23" s="104"/>
      <c r="F23" s="105">
        <f t="shared" si="0"/>
        <v>0</v>
      </c>
    </row>
    <row r="24" spans="1:7" s="68" customFormat="1" ht="18">
      <c r="A24" s="106">
        <v>36</v>
      </c>
      <c r="B24" s="107"/>
      <c r="C24" s="108" t="s">
        <v>37</v>
      </c>
      <c r="D24" s="109">
        <f>SUM(D25:D27)</f>
        <v>0</v>
      </c>
      <c r="E24" s="110">
        <f>SUM(E25:E27)</f>
        <v>0</v>
      </c>
      <c r="F24" s="111">
        <f t="shared" si="0"/>
        <v>0</v>
      </c>
      <c r="G24" s="65"/>
    </row>
    <row r="25" spans="1:6" ht="18" hidden="1">
      <c r="A25" s="100"/>
      <c r="B25" s="101">
        <v>361</v>
      </c>
      <c r="C25" s="102" t="s">
        <v>38</v>
      </c>
      <c r="D25" s="103"/>
      <c r="E25" s="104"/>
      <c r="F25" s="105">
        <f t="shared" si="0"/>
        <v>0</v>
      </c>
    </row>
    <row r="26" spans="1:6" ht="18">
      <c r="A26" s="100"/>
      <c r="B26" s="101">
        <v>363</v>
      </c>
      <c r="C26" s="102" t="s">
        <v>40</v>
      </c>
      <c r="D26" s="103" t="s">
        <v>120</v>
      </c>
      <c r="E26" s="104"/>
      <c r="F26" s="105">
        <f t="shared" si="0"/>
        <v>0</v>
      </c>
    </row>
    <row r="27" spans="1:6" ht="18" hidden="1">
      <c r="A27" s="100"/>
      <c r="B27" s="101">
        <v>363</v>
      </c>
      <c r="C27" s="102" t="s">
        <v>40</v>
      </c>
      <c r="D27" s="103"/>
      <c r="E27" s="104"/>
      <c r="F27" s="105">
        <f t="shared" si="0"/>
        <v>0</v>
      </c>
    </row>
    <row r="28" spans="1:7" s="68" customFormat="1" ht="18">
      <c r="A28" s="106">
        <v>37</v>
      </c>
      <c r="B28" s="107"/>
      <c r="C28" s="108" t="s">
        <v>41</v>
      </c>
      <c r="D28" s="109">
        <v>0</v>
      </c>
      <c r="E28" s="110">
        <f>SUM(E29)</f>
        <v>0</v>
      </c>
      <c r="F28" s="111">
        <f t="shared" si="0"/>
        <v>0</v>
      </c>
      <c r="G28" s="65"/>
    </row>
    <row r="29" spans="1:6" ht="18" thickBot="1">
      <c r="A29" s="112"/>
      <c r="B29" s="113">
        <v>371</v>
      </c>
      <c r="C29" s="114" t="s">
        <v>41</v>
      </c>
      <c r="D29" s="115"/>
      <c r="E29" s="116"/>
      <c r="F29" s="117">
        <f t="shared" si="0"/>
        <v>0</v>
      </c>
    </row>
    <row r="30" spans="1:6" ht="26.25" customHeight="1" thickBot="1" thickTop="1">
      <c r="A30" s="377" t="s">
        <v>48</v>
      </c>
      <c r="B30" s="378"/>
      <c r="C30" s="378"/>
      <c r="D30" s="70">
        <f>SUM(D28,D24,D18,D15,D13,D11,D9)</f>
        <v>2410160</v>
      </c>
      <c r="E30" s="70">
        <f>SUM(E28,E24,E18,E15,E13,E11,E9)</f>
        <v>0</v>
      </c>
      <c r="F30" s="70">
        <f t="shared" si="0"/>
        <v>2410160</v>
      </c>
    </row>
    <row r="31" spans="1:7" ht="26.25" customHeight="1" thickBot="1" thickTop="1">
      <c r="A31" s="379" t="s">
        <v>53</v>
      </c>
      <c r="B31" s="380"/>
      <c r="C31" s="380"/>
      <c r="D31" s="71">
        <v>0</v>
      </c>
      <c r="E31" s="71">
        <v>0</v>
      </c>
      <c r="F31" s="71">
        <f t="shared" si="0"/>
        <v>0</v>
      </c>
      <c r="G31" s="65" t="s">
        <v>120</v>
      </c>
    </row>
    <row r="32" spans="1:6" ht="26.25" customHeight="1" thickBot="1" thickTop="1">
      <c r="A32" s="377" t="s">
        <v>50</v>
      </c>
      <c r="B32" s="378"/>
      <c r="C32" s="381"/>
      <c r="D32" s="72">
        <f>SUM(D30:D31)</f>
        <v>2410160</v>
      </c>
      <c r="E32" s="72">
        <f>SUM(E30:E31)</f>
        <v>0</v>
      </c>
      <c r="F32" s="72">
        <f>SUM(F30:F31)</f>
        <v>2410160</v>
      </c>
    </row>
    <row r="33" spans="1:6" ht="16.5" customHeight="1" thickTop="1">
      <c r="A33" s="73"/>
      <c r="B33" s="73"/>
      <c r="C33" s="73"/>
      <c r="D33" s="74"/>
      <c r="E33" s="74"/>
      <c r="F33" s="74"/>
    </row>
    <row r="34" spans="1:6" ht="18">
      <c r="A34" s="382" t="s">
        <v>132</v>
      </c>
      <c r="B34" s="382"/>
      <c r="C34" s="382"/>
      <c r="D34" s="74"/>
      <c r="E34" s="74"/>
      <c r="F34" s="74"/>
    </row>
    <row r="35" spans="1:6" s="75" customFormat="1" ht="18" thickBot="1">
      <c r="A35" s="383" t="s">
        <v>146</v>
      </c>
      <c r="B35" s="383"/>
      <c r="C35" s="383"/>
      <c r="D35" s="74"/>
      <c r="E35" s="74"/>
      <c r="F35" s="74"/>
    </row>
    <row r="36" spans="1:6" ht="23.25" customHeight="1" thickTop="1">
      <c r="A36" s="369" t="s">
        <v>42</v>
      </c>
      <c r="B36" s="370"/>
      <c r="C36" s="370" t="s">
        <v>6</v>
      </c>
      <c r="D36" s="370" t="s">
        <v>158</v>
      </c>
      <c r="E36" s="370"/>
      <c r="F36" s="373"/>
    </row>
    <row r="37" spans="1:6" ht="36" thickBot="1">
      <c r="A37" s="371"/>
      <c r="B37" s="372"/>
      <c r="C37" s="372"/>
      <c r="D37" s="66" t="s">
        <v>44</v>
      </c>
      <c r="E37" s="66" t="s">
        <v>45</v>
      </c>
      <c r="F37" s="67" t="s">
        <v>46</v>
      </c>
    </row>
    <row r="38" spans="1:6" ht="30" customHeight="1" thickBot="1" thickTop="1">
      <c r="A38" s="384" t="s">
        <v>47</v>
      </c>
      <c r="B38" s="385"/>
      <c r="C38" s="385"/>
      <c r="D38" s="385"/>
      <c r="E38" s="385"/>
      <c r="F38" s="386"/>
    </row>
    <row r="39" spans="1:6" s="68" customFormat="1" ht="18" thickTop="1">
      <c r="A39" s="118">
        <v>41</v>
      </c>
      <c r="B39" s="119"/>
      <c r="C39" s="120" t="s">
        <v>9</v>
      </c>
      <c r="D39" s="121">
        <f>SUM(D40:D42)</f>
        <v>2013900</v>
      </c>
      <c r="E39" s="122">
        <f>SUM(E40:E42)</f>
        <v>0</v>
      </c>
      <c r="F39" s="99">
        <f>SUM(D39:E39)</f>
        <v>2013900</v>
      </c>
    </row>
    <row r="40" spans="1:6" ht="18">
      <c r="A40" s="123"/>
      <c r="B40" s="124">
        <v>411</v>
      </c>
      <c r="C40" s="125" t="s">
        <v>1</v>
      </c>
      <c r="D40" s="126">
        <v>1684400</v>
      </c>
      <c r="E40" s="104"/>
      <c r="F40" s="105">
        <f aca="true" t="shared" si="1" ref="F40:F67">SUM(D40:E40)</f>
        <v>1684400</v>
      </c>
    </row>
    <row r="41" spans="1:6" ht="18">
      <c r="A41" s="123"/>
      <c r="B41" s="124">
        <v>412</v>
      </c>
      <c r="C41" s="125" t="s">
        <v>10</v>
      </c>
      <c r="D41" s="126">
        <v>51000</v>
      </c>
      <c r="E41" s="104"/>
      <c r="F41" s="105">
        <f t="shared" si="1"/>
        <v>51000</v>
      </c>
    </row>
    <row r="42" spans="1:6" ht="18">
      <c r="A42" s="123"/>
      <c r="B42" s="124">
        <v>413</v>
      </c>
      <c r="C42" s="125" t="s">
        <v>2</v>
      </c>
      <c r="D42" s="126">
        <v>278500</v>
      </c>
      <c r="E42" s="104"/>
      <c r="F42" s="105">
        <f t="shared" si="1"/>
        <v>278500</v>
      </c>
    </row>
    <row r="43" spans="1:6" s="68" customFormat="1" ht="18">
      <c r="A43" s="127">
        <v>42</v>
      </c>
      <c r="B43" s="128"/>
      <c r="C43" s="129" t="s">
        <v>3</v>
      </c>
      <c r="D43" s="130">
        <f>SUM(D44:D51)</f>
        <v>388490</v>
      </c>
      <c r="E43" s="110">
        <f>SUM(E44:E50)</f>
        <v>0</v>
      </c>
      <c r="F43" s="111">
        <f t="shared" si="1"/>
        <v>388490</v>
      </c>
    </row>
    <row r="44" spans="1:6" ht="18" hidden="1">
      <c r="A44" s="123"/>
      <c r="B44" s="124">
        <v>421</v>
      </c>
      <c r="C44" s="125" t="s">
        <v>11</v>
      </c>
      <c r="D44" s="126"/>
      <c r="E44" s="104"/>
      <c r="F44" s="105">
        <f t="shared" si="1"/>
        <v>0</v>
      </c>
    </row>
    <row r="45" spans="1:6" ht="18">
      <c r="A45" s="123"/>
      <c r="B45" s="124">
        <v>421</v>
      </c>
      <c r="C45" s="125" t="s">
        <v>11</v>
      </c>
      <c r="D45" s="298">
        <v>66500</v>
      </c>
      <c r="E45" s="104"/>
      <c r="F45" s="105">
        <f t="shared" si="1"/>
        <v>66500</v>
      </c>
    </row>
    <row r="46" spans="1:6" ht="18" hidden="1">
      <c r="A46" s="123"/>
      <c r="B46" s="124">
        <v>423</v>
      </c>
      <c r="C46" s="125" t="s">
        <v>13</v>
      </c>
      <c r="D46" s="126"/>
      <c r="E46" s="104"/>
      <c r="F46" s="105">
        <f t="shared" si="1"/>
        <v>0</v>
      </c>
    </row>
    <row r="47" spans="1:6" ht="18">
      <c r="A47" s="123"/>
      <c r="B47" s="124">
        <v>424</v>
      </c>
      <c r="C47" s="125" t="s">
        <v>14</v>
      </c>
      <c r="D47" s="126">
        <v>116000</v>
      </c>
      <c r="E47" s="104"/>
      <c r="F47" s="105">
        <f t="shared" si="1"/>
        <v>116000</v>
      </c>
    </row>
    <row r="48" spans="1:11" ht="18">
      <c r="A48" s="123"/>
      <c r="B48" s="124">
        <v>425</v>
      </c>
      <c r="C48" s="125" t="s">
        <v>5</v>
      </c>
      <c r="D48" s="126">
        <v>131390</v>
      </c>
      <c r="E48" s="104"/>
      <c r="F48" s="105">
        <f t="shared" si="1"/>
        <v>131390</v>
      </c>
      <c r="J48" s="76"/>
      <c r="K48" s="76"/>
    </row>
    <row r="49" spans="1:6" ht="18">
      <c r="A49" s="123"/>
      <c r="B49" s="124">
        <v>426</v>
      </c>
      <c r="C49" s="125" t="s">
        <v>4</v>
      </c>
      <c r="D49" s="126">
        <v>53600</v>
      </c>
      <c r="E49" s="104"/>
      <c r="F49" s="105">
        <f t="shared" si="1"/>
        <v>53600</v>
      </c>
    </row>
    <row r="50" spans="1:6" ht="18" hidden="1">
      <c r="A50" s="123"/>
      <c r="B50" s="124">
        <v>429</v>
      </c>
      <c r="C50" s="125" t="s">
        <v>15</v>
      </c>
      <c r="D50" s="126"/>
      <c r="E50" s="104"/>
      <c r="F50" s="105">
        <f t="shared" si="1"/>
        <v>0</v>
      </c>
    </row>
    <row r="51" spans="1:6" ht="18">
      <c r="A51" s="123"/>
      <c r="B51" s="124">
        <v>429</v>
      </c>
      <c r="C51" s="125" t="s">
        <v>15</v>
      </c>
      <c r="D51" s="126">
        <v>21000</v>
      </c>
      <c r="E51" s="104"/>
      <c r="F51" s="105">
        <f t="shared" si="1"/>
        <v>21000</v>
      </c>
    </row>
    <row r="52" spans="1:6" s="68" customFormat="1" ht="18">
      <c r="A52" s="127">
        <v>43</v>
      </c>
      <c r="B52" s="128"/>
      <c r="C52" s="129" t="s">
        <v>16</v>
      </c>
      <c r="D52" s="130">
        <f>SUM(D53)</f>
        <v>15000</v>
      </c>
      <c r="E52" s="110">
        <f>SUM(E53)</f>
        <v>0</v>
      </c>
      <c r="F52" s="111">
        <f t="shared" si="1"/>
        <v>15000</v>
      </c>
    </row>
    <row r="53" spans="1:6" ht="18">
      <c r="A53" s="123"/>
      <c r="B53" s="124">
        <v>431</v>
      </c>
      <c r="C53" s="125" t="s">
        <v>17</v>
      </c>
      <c r="D53" s="126">
        <v>15000</v>
      </c>
      <c r="E53" s="104"/>
      <c r="F53" s="105">
        <f t="shared" si="1"/>
        <v>15000</v>
      </c>
    </row>
    <row r="54" spans="1:6" s="68" customFormat="1" ht="18">
      <c r="A54" s="127">
        <v>44</v>
      </c>
      <c r="B54" s="128"/>
      <c r="C54" s="129" t="s">
        <v>18</v>
      </c>
      <c r="D54" s="130">
        <f>SUM(D55:D57)</f>
        <v>2700</v>
      </c>
      <c r="E54" s="110">
        <f>SUM(E55:E57)</f>
        <v>0</v>
      </c>
      <c r="F54" s="111">
        <f t="shared" si="1"/>
        <v>2700</v>
      </c>
    </row>
    <row r="55" spans="1:6" ht="18" hidden="1">
      <c r="A55" s="123"/>
      <c r="B55" s="124">
        <v>441</v>
      </c>
      <c r="C55" s="125" t="s">
        <v>19</v>
      </c>
      <c r="D55" s="126"/>
      <c r="E55" s="104"/>
      <c r="F55" s="105">
        <f t="shared" si="1"/>
        <v>0</v>
      </c>
    </row>
    <row r="56" spans="1:6" ht="18" hidden="1">
      <c r="A56" s="123"/>
      <c r="B56" s="124">
        <v>442</v>
      </c>
      <c r="C56" s="125" t="s">
        <v>20</v>
      </c>
      <c r="D56" s="126"/>
      <c r="E56" s="104"/>
      <c r="F56" s="105">
        <f t="shared" si="1"/>
        <v>0</v>
      </c>
    </row>
    <row r="57" spans="1:6" ht="18">
      <c r="A57" s="123"/>
      <c r="B57" s="124">
        <v>443</v>
      </c>
      <c r="C57" s="125" t="s">
        <v>21</v>
      </c>
      <c r="D57" s="126">
        <v>2700</v>
      </c>
      <c r="E57" s="104"/>
      <c r="F57" s="105">
        <f t="shared" si="1"/>
        <v>2700</v>
      </c>
    </row>
    <row r="58" spans="1:6" ht="18">
      <c r="A58" s="127">
        <v>45</v>
      </c>
      <c r="B58" s="329"/>
      <c r="C58" s="129" t="s">
        <v>0</v>
      </c>
      <c r="D58" s="130">
        <v>1000</v>
      </c>
      <c r="E58" s="330"/>
      <c r="F58" s="111">
        <f t="shared" si="1"/>
        <v>1000</v>
      </c>
    </row>
    <row r="59" spans="1:6" ht="18">
      <c r="A59" s="123"/>
      <c r="B59" s="124">
        <v>451</v>
      </c>
      <c r="C59" s="125" t="s">
        <v>22</v>
      </c>
      <c r="D59" s="126">
        <v>1000</v>
      </c>
      <c r="E59" s="104"/>
      <c r="F59" s="105">
        <f t="shared" si="1"/>
        <v>1000</v>
      </c>
    </row>
    <row r="60" spans="1:6" s="68" customFormat="1" ht="18">
      <c r="A60" s="127">
        <v>46</v>
      </c>
      <c r="B60" s="128"/>
      <c r="C60" s="129" t="s">
        <v>24</v>
      </c>
      <c r="D60" s="130">
        <f>SUM(D61:D62)</f>
        <v>3800</v>
      </c>
      <c r="E60" s="110">
        <f>SUM(E61:E62)</f>
        <v>0</v>
      </c>
      <c r="F60" s="111">
        <f t="shared" si="1"/>
        <v>3800</v>
      </c>
    </row>
    <row r="61" spans="1:6" ht="18" thickBot="1">
      <c r="A61" s="123"/>
      <c r="B61" s="124">
        <v>462</v>
      </c>
      <c r="C61" s="125" t="s">
        <v>24</v>
      </c>
      <c r="D61" s="126">
        <v>3800</v>
      </c>
      <c r="E61" s="104"/>
      <c r="F61" s="105">
        <f t="shared" si="1"/>
        <v>3800</v>
      </c>
    </row>
    <row r="62" spans="1:6" ht="18" hidden="1">
      <c r="A62" s="123"/>
      <c r="B62" s="124">
        <v>452</v>
      </c>
      <c r="C62" s="125" t="s">
        <v>23</v>
      </c>
      <c r="D62" s="126"/>
      <c r="E62" s="104"/>
      <c r="F62" s="105">
        <f t="shared" si="1"/>
        <v>0</v>
      </c>
    </row>
    <row r="63" spans="1:6" s="68" customFormat="1" ht="18" hidden="1">
      <c r="A63" s="127">
        <v>46</v>
      </c>
      <c r="B63" s="128"/>
      <c r="C63" s="129" t="s">
        <v>24</v>
      </c>
      <c r="D63" s="130">
        <f>SUM(D64:D65)</f>
        <v>0</v>
      </c>
      <c r="E63" s="110">
        <f>SUM(E64:E65)</f>
        <v>0</v>
      </c>
      <c r="F63" s="111">
        <f t="shared" si="1"/>
        <v>0</v>
      </c>
    </row>
    <row r="64" spans="1:6" ht="18" hidden="1">
      <c r="A64" s="123"/>
      <c r="B64" s="124">
        <v>461</v>
      </c>
      <c r="C64" s="125" t="s">
        <v>58</v>
      </c>
      <c r="D64" s="126"/>
      <c r="E64" s="104"/>
      <c r="F64" s="105">
        <f t="shared" si="1"/>
        <v>0</v>
      </c>
    </row>
    <row r="65" spans="1:6" ht="18" hidden="1">
      <c r="A65" s="123"/>
      <c r="B65" s="124">
        <v>462</v>
      </c>
      <c r="C65" s="125" t="s">
        <v>25</v>
      </c>
      <c r="D65" s="126"/>
      <c r="E65" s="104"/>
      <c r="F65" s="105">
        <f t="shared" si="1"/>
        <v>0</v>
      </c>
    </row>
    <row r="66" spans="1:6" s="68" customFormat="1" ht="36" hidden="1">
      <c r="A66" s="127">
        <v>47</v>
      </c>
      <c r="B66" s="128"/>
      <c r="C66" s="129" t="s">
        <v>26</v>
      </c>
      <c r="D66" s="130">
        <f>SUM(D67)</f>
        <v>0</v>
      </c>
      <c r="E66" s="110">
        <f>SUM(E67)</f>
        <v>0</v>
      </c>
      <c r="F66" s="111">
        <f t="shared" si="1"/>
        <v>0</v>
      </c>
    </row>
    <row r="67" spans="1:6" ht="36" hidden="1" thickBot="1">
      <c r="A67" s="132"/>
      <c r="B67" s="133">
        <v>471</v>
      </c>
      <c r="C67" s="134" t="s">
        <v>26</v>
      </c>
      <c r="D67" s="135"/>
      <c r="E67" s="116"/>
      <c r="F67" s="117">
        <f t="shared" si="1"/>
        <v>0</v>
      </c>
    </row>
    <row r="68" spans="1:6" ht="18.75" thickBot="1" thickTop="1">
      <c r="A68" s="377" t="s">
        <v>49</v>
      </c>
      <c r="B68" s="378"/>
      <c r="C68" s="381"/>
      <c r="D68" s="136">
        <f>SUM(D39,D43,D52,D54,D58,D60,D63,D66)</f>
        <v>2424890</v>
      </c>
      <c r="E68" s="136">
        <f>SUM(E39,E43,E52,E54,E60,E63,E66)</f>
        <v>0</v>
      </c>
      <c r="F68" s="136">
        <f>SUM(D68:E68)</f>
        <v>2424890</v>
      </c>
    </row>
    <row r="69" spans="1:6" ht="18.75" thickBot="1" thickTop="1">
      <c r="A69" s="379" t="s">
        <v>54</v>
      </c>
      <c r="B69" s="380"/>
      <c r="C69" s="387"/>
      <c r="D69" s="137" t="s">
        <v>120</v>
      </c>
      <c r="E69" s="137"/>
      <c r="F69" s="137"/>
    </row>
    <row r="70" spans="1:6" ht="18.75" thickBot="1" thickTop="1">
      <c r="A70" s="377" t="s">
        <v>50</v>
      </c>
      <c r="B70" s="378"/>
      <c r="C70" s="381"/>
      <c r="D70" s="136">
        <f>SUM(D68:D69)</f>
        <v>2424890</v>
      </c>
      <c r="E70" s="136">
        <f>SUM(E68:E69)</f>
        <v>0</v>
      </c>
      <c r="F70" s="136">
        <f>SUM(D70:E70)</f>
        <v>2424890</v>
      </c>
    </row>
    <row r="71" spans="1:6" ht="18" thickTop="1">
      <c r="A71" s="382" t="s">
        <v>84</v>
      </c>
      <c r="B71" s="382"/>
      <c r="C71" s="382"/>
      <c r="D71" s="74"/>
      <c r="E71" s="74"/>
      <c r="F71" s="74"/>
    </row>
    <row r="72" spans="1:6" ht="18" thickBot="1">
      <c r="A72" s="383" t="s">
        <v>85</v>
      </c>
      <c r="B72" s="383"/>
      <c r="C72" s="383"/>
      <c r="D72" s="74"/>
      <c r="E72" s="74"/>
      <c r="F72" s="74"/>
    </row>
    <row r="73" spans="1:6" ht="18" thickTop="1">
      <c r="A73" s="369" t="s">
        <v>42</v>
      </c>
      <c r="B73" s="370"/>
      <c r="C73" s="370" t="s">
        <v>6</v>
      </c>
      <c r="D73" s="370" t="s">
        <v>158</v>
      </c>
      <c r="E73" s="370"/>
      <c r="F73" s="373"/>
    </row>
    <row r="74" spans="1:6" ht="36" thickBot="1">
      <c r="A74" s="371"/>
      <c r="B74" s="372"/>
      <c r="C74" s="372"/>
      <c r="D74" s="66" t="s">
        <v>44</v>
      </c>
      <c r="E74" s="66" t="s">
        <v>45</v>
      </c>
      <c r="F74" s="67" t="s">
        <v>46</v>
      </c>
    </row>
    <row r="75" spans="1:6" ht="18.75" thickBot="1" thickTop="1">
      <c r="A75" s="384" t="s">
        <v>47</v>
      </c>
      <c r="B75" s="385"/>
      <c r="C75" s="385"/>
      <c r="D75" s="385"/>
      <c r="E75" s="385"/>
      <c r="F75" s="386"/>
    </row>
    <row r="76" spans="1:6" ht="18" thickTop="1">
      <c r="A76" s="118">
        <v>41</v>
      </c>
      <c r="B76" s="119"/>
      <c r="C76" s="120" t="s">
        <v>9</v>
      </c>
      <c r="D76" s="121">
        <f>SUM(D77:D79)</f>
        <v>0</v>
      </c>
      <c r="E76" s="122">
        <f>SUM(E77:E79)</f>
        <v>0</v>
      </c>
      <c r="F76" s="99">
        <f>SUM(D76:E76)</f>
        <v>0</v>
      </c>
    </row>
    <row r="77" spans="1:6" ht="18">
      <c r="A77" s="123"/>
      <c r="B77" s="124">
        <v>411</v>
      </c>
      <c r="C77" s="125" t="s">
        <v>1</v>
      </c>
      <c r="D77" s="126"/>
      <c r="E77" s="104"/>
      <c r="F77" s="105">
        <f aca="true" t="shared" si="2" ref="F77:F101">SUM(D77:E77)</f>
        <v>0</v>
      </c>
    </row>
    <row r="78" spans="1:6" ht="18">
      <c r="A78" s="123"/>
      <c r="B78" s="124">
        <v>412</v>
      </c>
      <c r="C78" s="125" t="s">
        <v>10</v>
      </c>
      <c r="D78" s="126"/>
      <c r="E78" s="104"/>
      <c r="F78" s="105">
        <f t="shared" si="2"/>
        <v>0</v>
      </c>
    </row>
    <row r="79" spans="1:6" ht="18">
      <c r="A79" s="123"/>
      <c r="B79" s="124">
        <v>413</v>
      </c>
      <c r="C79" s="125" t="s">
        <v>2</v>
      </c>
      <c r="D79" s="126"/>
      <c r="E79" s="104"/>
      <c r="F79" s="105">
        <f t="shared" si="2"/>
        <v>0</v>
      </c>
    </row>
    <row r="80" spans="1:6" ht="18">
      <c r="A80" s="127">
        <v>42</v>
      </c>
      <c r="B80" s="128"/>
      <c r="C80" s="129" t="s">
        <v>3</v>
      </c>
      <c r="D80" s="130">
        <f>SUM(D81:D87)</f>
        <v>0</v>
      </c>
      <c r="E80" s="110">
        <f>SUM(E81:E87)</f>
        <v>0</v>
      </c>
      <c r="F80" s="111">
        <f t="shared" si="2"/>
        <v>0</v>
      </c>
    </row>
    <row r="81" spans="1:6" ht="18" hidden="1">
      <c r="A81" s="123"/>
      <c r="B81" s="124">
        <v>421</v>
      </c>
      <c r="C81" s="125" t="s">
        <v>11</v>
      </c>
      <c r="D81" s="126"/>
      <c r="E81" s="104"/>
      <c r="F81" s="105">
        <f t="shared" si="2"/>
        <v>0</v>
      </c>
    </row>
    <row r="82" spans="1:6" ht="36">
      <c r="A82" s="123"/>
      <c r="B82" s="124">
        <v>422</v>
      </c>
      <c r="C82" s="125" t="s">
        <v>12</v>
      </c>
      <c r="D82" s="126"/>
      <c r="E82" s="104"/>
      <c r="F82" s="131">
        <f t="shared" si="2"/>
        <v>0</v>
      </c>
    </row>
    <row r="83" spans="1:6" ht="18" hidden="1">
      <c r="A83" s="123"/>
      <c r="B83" s="124">
        <v>423</v>
      </c>
      <c r="C83" s="125" t="s">
        <v>13</v>
      </c>
      <c r="D83" s="126"/>
      <c r="E83" s="104"/>
      <c r="F83" s="105">
        <f t="shared" si="2"/>
        <v>0</v>
      </c>
    </row>
    <row r="84" spans="1:6" ht="18">
      <c r="A84" s="123"/>
      <c r="B84" s="124">
        <v>424</v>
      </c>
      <c r="C84" s="125" t="s">
        <v>14</v>
      </c>
      <c r="D84" s="126"/>
      <c r="E84" s="104"/>
      <c r="F84" s="105">
        <f t="shared" si="2"/>
        <v>0</v>
      </c>
    </row>
    <row r="85" spans="1:6" ht="18">
      <c r="A85" s="123"/>
      <c r="B85" s="124">
        <v>425</v>
      </c>
      <c r="C85" s="125" t="s">
        <v>5</v>
      </c>
      <c r="D85" s="126"/>
      <c r="E85" s="104"/>
      <c r="F85" s="105">
        <f t="shared" si="2"/>
        <v>0</v>
      </c>
    </row>
    <row r="86" spans="1:6" ht="18">
      <c r="A86" s="123"/>
      <c r="B86" s="124">
        <v>426</v>
      </c>
      <c r="C86" s="125" t="s">
        <v>4</v>
      </c>
      <c r="D86" s="126"/>
      <c r="E86" s="104"/>
      <c r="F86" s="105">
        <f t="shared" si="2"/>
        <v>0</v>
      </c>
    </row>
    <row r="87" spans="1:6" ht="18">
      <c r="A87" s="123"/>
      <c r="B87" s="124">
        <v>429</v>
      </c>
      <c r="C87" s="125" t="s">
        <v>15</v>
      </c>
      <c r="D87" s="126"/>
      <c r="E87" s="104"/>
      <c r="F87" s="105">
        <f t="shared" si="2"/>
        <v>0</v>
      </c>
    </row>
    <row r="88" spans="1:6" ht="18">
      <c r="A88" s="127">
        <v>43</v>
      </c>
      <c r="B88" s="128"/>
      <c r="C88" s="129" t="s">
        <v>16</v>
      </c>
      <c r="D88" s="130">
        <f>SUM(D89)</f>
        <v>0</v>
      </c>
      <c r="E88" s="110">
        <f>SUM(E89)</f>
        <v>0</v>
      </c>
      <c r="F88" s="111">
        <f t="shared" si="2"/>
        <v>0</v>
      </c>
    </row>
    <row r="89" spans="1:6" ht="18">
      <c r="A89" s="123"/>
      <c r="B89" s="124">
        <v>431</v>
      </c>
      <c r="C89" s="125" t="s">
        <v>17</v>
      </c>
      <c r="D89" s="126"/>
      <c r="E89" s="104"/>
      <c r="F89" s="105">
        <f t="shared" si="2"/>
        <v>0</v>
      </c>
    </row>
    <row r="90" spans="1:6" ht="18">
      <c r="A90" s="127">
        <v>44</v>
      </c>
      <c r="B90" s="128"/>
      <c r="C90" s="129" t="s">
        <v>18</v>
      </c>
      <c r="D90" s="130">
        <f>SUM(D91:D93)</f>
        <v>0</v>
      </c>
      <c r="E90" s="110">
        <f>SUM(E91:E93)</f>
        <v>0</v>
      </c>
      <c r="F90" s="111">
        <f t="shared" si="2"/>
        <v>0</v>
      </c>
    </row>
    <row r="91" spans="1:6" ht="18" hidden="1">
      <c r="A91" s="123"/>
      <c r="B91" s="124">
        <v>441</v>
      </c>
      <c r="C91" s="125" t="s">
        <v>19</v>
      </c>
      <c r="D91" s="126"/>
      <c r="E91" s="104"/>
      <c r="F91" s="105">
        <f t="shared" si="2"/>
        <v>0</v>
      </c>
    </row>
    <row r="92" spans="1:6" ht="18" hidden="1">
      <c r="A92" s="123"/>
      <c r="B92" s="124">
        <v>442</v>
      </c>
      <c r="C92" s="125" t="s">
        <v>20</v>
      </c>
      <c r="D92" s="126"/>
      <c r="E92" s="104"/>
      <c r="F92" s="105">
        <f t="shared" si="2"/>
        <v>0</v>
      </c>
    </row>
    <row r="93" spans="1:6" ht="18">
      <c r="A93" s="123"/>
      <c r="B93" s="124">
        <v>443</v>
      </c>
      <c r="C93" s="125" t="s">
        <v>21</v>
      </c>
      <c r="D93" s="126"/>
      <c r="E93" s="104"/>
      <c r="F93" s="105">
        <f t="shared" si="2"/>
        <v>0</v>
      </c>
    </row>
    <row r="94" spans="1:6" ht="18">
      <c r="A94" s="127">
        <v>45</v>
      </c>
      <c r="B94" s="128"/>
      <c r="C94" s="129" t="s">
        <v>0</v>
      </c>
      <c r="D94" s="130">
        <f>SUM(D95:D96)</f>
        <v>0</v>
      </c>
      <c r="E94" s="110">
        <f>SUM(E95:E96)</f>
        <v>0</v>
      </c>
      <c r="F94" s="111">
        <f t="shared" si="2"/>
        <v>0</v>
      </c>
    </row>
    <row r="95" spans="1:6" ht="18" thickBot="1">
      <c r="A95" s="123"/>
      <c r="B95" s="124">
        <v>451</v>
      </c>
      <c r="C95" s="125" t="s">
        <v>22</v>
      </c>
      <c r="D95" s="126"/>
      <c r="E95" s="104"/>
      <c r="F95" s="105">
        <f t="shared" si="2"/>
        <v>0</v>
      </c>
    </row>
    <row r="96" spans="1:6" ht="18" hidden="1">
      <c r="A96" s="123"/>
      <c r="B96" s="124">
        <v>452</v>
      </c>
      <c r="C96" s="125" t="s">
        <v>23</v>
      </c>
      <c r="D96" s="126"/>
      <c r="E96" s="104"/>
      <c r="F96" s="105">
        <f t="shared" si="2"/>
        <v>0</v>
      </c>
    </row>
    <row r="97" spans="1:6" ht="18" hidden="1">
      <c r="A97" s="127">
        <v>46</v>
      </c>
      <c r="B97" s="128"/>
      <c r="C97" s="129" t="s">
        <v>24</v>
      </c>
      <c r="D97" s="130">
        <f>SUM(D98:D99)</f>
        <v>0</v>
      </c>
      <c r="E97" s="110">
        <f>SUM(E98:E99)</f>
        <v>0</v>
      </c>
      <c r="F97" s="111">
        <f t="shared" si="2"/>
        <v>0</v>
      </c>
    </row>
    <row r="98" spans="1:6" ht="18" hidden="1">
      <c r="A98" s="123"/>
      <c r="B98" s="124">
        <v>461</v>
      </c>
      <c r="C98" s="125" t="s">
        <v>58</v>
      </c>
      <c r="D98" s="126"/>
      <c r="E98" s="104"/>
      <c r="F98" s="105">
        <f t="shared" si="2"/>
        <v>0</v>
      </c>
    </row>
    <row r="99" spans="1:6" ht="18" hidden="1">
      <c r="A99" s="123"/>
      <c r="B99" s="124">
        <v>462</v>
      </c>
      <c r="C99" s="125" t="s">
        <v>25</v>
      </c>
      <c r="D99" s="126"/>
      <c r="E99" s="104"/>
      <c r="F99" s="105">
        <f t="shared" si="2"/>
        <v>0</v>
      </c>
    </row>
    <row r="100" spans="1:6" ht="36" hidden="1">
      <c r="A100" s="127">
        <v>47</v>
      </c>
      <c r="B100" s="128"/>
      <c r="C100" s="129" t="s">
        <v>26</v>
      </c>
      <c r="D100" s="130">
        <f>SUM(D101)</f>
        <v>0</v>
      </c>
      <c r="E100" s="110">
        <f>SUM(E101)</f>
        <v>0</v>
      </c>
      <c r="F100" s="111">
        <f t="shared" si="2"/>
        <v>0</v>
      </c>
    </row>
    <row r="101" spans="1:6" ht="36" hidden="1" thickBot="1">
      <c r="A101" s="132"/>
      <c r="B101" s="133">
        <v>471</v>
      </c>
      <c r="C101" s="134" t="s">
        <v>26</v>
      </c>
      <c r="D101" s="135"/>
      <c r="E101" s="116"/>
      <c r="F101" s="117">
        <f t="shared" si="2"/>
        <v>0</v>
      </c>
    </row>
    <row r="102" spans="1:6" ht="18.75" thickBot="1" thickTop="1">
      <c r="A102" s="377" t="s">
        <v>49</v>
      </c>
      <c r="B102" s="378"/>
      <c r="C102" s="381"/>
      <c r="D102" s="136">
        <f>SUM(D76,D80,D88,D90,D94,D97,D100)</f>
        <v>0</v>
      </c>
      <c r="E102" s="136">
        <f>SUM(E76,E80,E88,E90,E94,E97,E100)</f>
        <v>0</v>
      </c>
      <c r="F102" s="136">
        <f>SUM(D102:E102)</f>
        <v>0</v>
      </c>
    </row>
    <row r="103" spans="1:6" ht="18.75" thickBot="1" thickTop="1">
      <c r="A103" s="379" t="s">
        <v>54</v>
      </c>
      <c r="B103" s="380"/>
      <c r="C103" s="387"/>
      <c r="D103" s="137"/>
      <c r="E103" s="137"/>
      <c r="F103" s="137"/>
    </row>
    <row r="104" spans="1:6" ht="18.75" thickBot="1" thickTop="1">
      <c r="A104" s="377" t="s">
        <v>50</v>
      </c>
      <c r="B104" s="378"/>
      <c r="C104" s="381"/>
      <c r="D104" s="136">
        <f>SUM(D102:D103)</f>
        <v>0</v>
      </c>
      <c r="E104" s="136">
        <f>SUM(E102:E103)</f>
        <v>0</v>
      </c>
      <c r="F104" s="136">
        <f>SUM(D104:E104)</f>
        <v>0</v>
      </c>
    </row>
    <row r="105" spans="1:6" ht="18.75" thickBot="1" thickTop="1">
      <c r="A105" s="377" t="s">
        <v>59</v>
      </c>
      <c r="B105" s="378"/>
      <c r="C105" s="381"/>
      <c r="D105" s="136">
        <f>SUM(D32-D70-D104)</f>
        <v>-14730</v>
      </c>
      <c r="E105" s="136">
        <f>SUM(E32-E70-E104)</f>
        <v>0</v>
      </c>
      <c r="F105" s="136">
        <f>SUM(F32-F70-F104)</f>
        <v>-14730</v>
      </c>
    </row>
    <row r="106" spans="1:6" ht="18.75" thickBot="1" thickTop="1">
      <c r="A106" s="377" t="s">
        <v>61</v>
      </c>
      <c r="B106" s="378"/>
      <c r="C106" s="381"/>
      <c r="D106" s="136">
        <f>SUM(D102,D68)</f>
        <v>2424890</v>
      </c>
      <c r="E106" s="136">
        <f>SUM(E102,E68)</f>
        <v>0</v>
      </c>
      <c r="F106" s="136">
        <f>SUM(F102,F68)</f>
        <v>2424890</v>
      </c>
    </row>
    <row r="107" spans="1:6" ht="18" thickTop="1">
      <c r="A107" s="77"/>
      <c r="B107" s="77"/>
      <c r="C107" s="77"/>
      <c r="D107" s="76"/>
      <c r="E107" s="76"/>
      <c r="F107" s="76"/>
    </row>
    <row r="108" spans="1:6" ht="18">
      <c r="A108" s="394" t="s">
        <v>57</v>
      </c>
      <c r="B108" s="395"/>
      <c r="C108" s="395"/>
      <c r="D108" s="78">
        <v>0</v>
      </c>
      <c r="E108" s="78">
        <v>0</v>
      </c>
      <c r="F108" s="79">
        <f>SUM(D108:E108)</f>
        <v>0</v>
      </c>
    </row>
    <row r="109" spans="1:6" ht="18">
      <c r="A109" s="388" t="s">
        <v>55</v>
      </c>
      <c r="B109" s="389"/>
      <c r="C109" s="389"/>
      <c r="D109" s="69">
        <f>IF(D108-D31&gt;0,D108-D31,0)</f>
        <v>0</v>
      </c>
      <c r="E109" s="69">
        <f>IF(E108-E31&gt;0,E108-E31,0)</f>
        <v>0</v>
      </c>
      <c r="F109" s="80">
        <f>SUM(D109:E109)</f>
        <v>0</v>
      </c>
    </row>
    <row r="110" spans="1:6" ht="18">
      <c r="A110" s="388" t="s">
        <v>51</v>
      </c>
      <c r="B110" s="389"/>
      <c r="C110" s="389"/>
      <c r="D110" s="69" t="e">
        <f>IF(D108+D69&lt;0,D108-(-D69),0)</f>
        <v>#VALUE!</v>
      </c>
      <c r="E110" s="69">
        <f>IF(E108+E69&lt;0,E108-(-E69),0)</f>
        <v>0</v>
      </c>
      <c r="F110" s="80" t="e">
        <f>SUM(D110:E110)</f>
        <v>#VALUE!</v>
      </c>
    </row>
    <row r="111" spans="1:6" ht="18">
      <c r="A111" s="390" t="s">
        <v>52</v>
      </c>
      <c r="B111" s="391"/>
      <c r="C111" s="391"/>
      <c r="D111" s="81"/>
      <c r="E111" s="81"/>
      <c r="F111" s="82">
        <f>SUM(D111:E111)</f>
        <v>0</v>
      </c>
    </row>
    <row r="112" spans="1:6" ht="18">
      <c r="A112" s="392" t="s">
        <v>56</v>
      </c>
      <c r="B112" s="393"/>
      <c r="C112" s="393"/>
      <c r="D112" s="83"/>
      <c r="E112" s="83"/>
      <c r="F112" s="84">
        <f>SUM(D112:E112)</f>
        <v>0</v>
      </c>
    </row>
    <row r="113" spans="3:6" ht="18">
      <c r="C113" s="85"/>
      <c r="D113" s="86"/>
      <c r="E113" s="86"/>
      <c r="F113" s="86"/>
    </row>
    <row r="114" spans="3:6" ht="18">
      <c r="C114" s="85"/>
      <c r="D114" s="86"/>
      <c r="E114" s="86"/>
      <c r="F114" s="86"/>
    </row>
    <row r="115" spans="4:6" ht="18">
      <c r="D115" s="86"/>
      <c r="E115" s="86"/>
      <c r="F115" s="86"/>
    </row>
    <row r="116" spans="4:6" ht="18">
      <c r="D116" s="86"/>
      <c r="E116" s="86"/>
      <c r="F116" s="86"/>
    </row>
  </sheetData>
  <sheetProtection password="DE81" sheet="1"/>
  <mergeCells count="33">
    <mergeCell ref="A111:C111"/>
    <mergeCell ref="A112:C112"/>
    <mergeCell ref="A102:C102"/>
    <mergeCell ref="A103:C103"/>
    <mergeCell ref="A104:C104"/>
    <mergeCell ref="A105:C105"/>
    <mergeCell ref="A108:C108"/>
    <mergeCell ref="A109:C109"/>
    <mergeCell ref="A106:C106"/>
    <mergeCell ref="A72:C72"/>
    <mergeCell ref="A73:B74"/>
    <mergeCell ref="C73:C74"/>
    <mergeCell ref="D73:F73"/>
    <mergeCell ref="A75:F75"/>
    <mergeCell ref="A110:C110"/>
    <mergeCell ref="D36:F36"/>
    <mergeCell ref="A38:F38"/>
    <mergeCell ref="A68:C68"/>
    <mergeCell ref="A69:C69"/>
    <mergeCell ref="A70:C70"/>
    <mergeCell ref="A71:C71"/>
    <mergeCell ref="A31:C31"/>
    <mergeCell ref="A32:C32"/>
    <mergeCell ref="A34:C34"/>
    <mergeCell ref="A35:C35"/>
    <mergeCell ref="A36:B37"/>
    <mergeCell ref="C36:C37"/>
    <mergeCell ref="B4:F4"/>
    <mergeCell ref="A6:B7"/>
    <mergeCell ref="C6:C7"/>
    <mergeCell ref="D6:F6"/>
    <mergeCell ref="A8:F8"/>
    <mergeCell ref="A30:C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73" zoomScaleNormal="73" zoomScalePageLayoutView="0" workbookViewId="0" topLeftCell="A128">
      <selection activeCell="D104" sqref="D104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70.00390625" style="0" customWidth="1"/>
    <col min="4" max="4" width="19.140625" style="0" customWidth="1"/>
    <col min="5" max="5" width="20.140625" style="0" customWidth="1"/>
    <col min="6" max="6" width="19.57421875" style="0" customWidth="1"/>
    <col min="7" max="7" width="19.421875" style="0" customWidth="1"/>
    <col min="8" max="8" width="11.7109375" style="0" customWidth="1"/>
    <col min="9" max="9" width="16.8515625" style="0" customWidth="1"/>
    <col min="10" max="10" width="13.28125" style="0" customWidth="1"/>
    <col min="11" max="11" width="12.7109375" style="0" customWidth="1"/>
    <col min="12" max="12" width="17.7109375" style="0" customWidth="1"/>
  </cols>
  <sheetData>
    <row r="1" ht="27.75" customHeight="1">
      <c r="C1" s="233" t="s">
        <v>133</v>
      </c>
    </row>
    <row r="2" ht="17.25">
      <c r="C2" s="278" t="s">
        <v>134</v>
      </c>
    </row>
    <row r="4" spans="1:12" ht="21">
      <c r="A4" s="175"/>
      <c r="B4" s="433" t="s">
        <v>161</v>
      </c>
      <c r="C4" s="433"/>
      <c r="D4" s="433"/>
      <c r="E4" s="433"/>
      <c r="F4" s="433"/>
      <c r="G4" s="175"/>
      <c r="H4" s="175"/>
      <c r="I4" s="175"/>
      <c r="J4" s="175"/>
      <c r="K4" s="175"/>
      <c r="L4" s="175"/>
    </row>
    <row r="5" spans="1:12" ht="21">
      <c r="A5" s="175"/>
      <c r="B5" s="254"/>
      <c r="C5" s="254"/>
      <c r="D5" s="254"/>
      <c r="E5" s="254"/>
      <c r="F5" s="254"/>
      <c r="G5" s="175"/>
      <c r="H5" s="175"/>
      <c r="I5" s="175"/>
      <c r="J5" s="175"/>
      <c r="K5" s="175"/>
      <c r="L5" s="175"/>
    </row>
    <row r="6" spans="1:12" ht="9.7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23.25" customHeight="1" thickTop="1">
      <c r="A7" s="369" t="s">
        <v>42</v>
      </c>
      <c r="B7" s="370"/>
      <c r="C7" s="370" t="s">
        <v>6</v>
      </c>
      <c r="D7" s="370" t="s">
        <v>159</v>
      </c>
      <c r="E7" s="370"/>
      <c r="F7" s="373"/>
      <c r="G7" s="65"/>
      <c r="H7" s="65"/>
      <c r="I7" s="65"/>
      <c r="J7" s="65"/>
      <c r="K7" s="65"/>
      <c r="L7" s="65"/>
    </row>
    <row r="8" spans="1:12" ht="51.75" customHeight="1" thickBot="1">
      <c r="A8" s="371"/>
      <c r="B8" s="372"/>
      <c r="C8" s="372"/>
      <c r="D8" s="66" t="s">
        <v>44</v>
      </c>
      <c r="E8" s="66" t="s">
        <v>45</v>
      </c>
      <c r="F8" s="67" t="s">
        <v>46</v>
      </c>
      <c r="G8" s="65"/>
      <c r="H8" s="65"/>
      <c r="I8" s="65"/>
      <c r="J8" s="65"/>
      <c r="K8" s="65"/>
      <c r="L8" s="65"/>
    </row>
    <row r="9" spans="1:12" ht="20.25" customHeight="1" thickBot="1" thickTop="1">
      <c r="A9" s="434" t="s">
        <v>43</v>
      </c>
      <c r="B9" s="435"/>
      <c r="C9" s="435"/>
      <c r="D9" s="435"/>
      <c r="E9" s="435"/>
      <c r="F9" s="436"/>
      <c r="G9" s="175"/>
      <c r="H9" s="175"/>
      <c r="I9" s="175"/>
      <c r="J9" s="175"/>
      <c r="K9" s="175"/>
      <c r="L9" s="175"/>
    </row>
    <row r="10" spans="1:12" s="68" customFormat="1" ht="21" thickTop="1">
      <c r="A10" s="176">
        <v>31</v>
      </c>
      <c r="B10" s="177"/>
      <c r="C10" s="178" t="s">
        <v>27</v>
      </c>
      <c r="D10" s="179">
        <f>SUM(D11+D12+D13)</f>
        <v>225000</v>
      </c>
      <c r="E10" s="180"/>
      <c r="F10" s="181">
        <f>SUM(D10:E10)</f>
        <v>225000</v>
      </c>
      <c r="G10" s="182"/>
      <c r="H10" s="182"/>
      <c r="I10" s="182"/>
      <c r="J10" s="182"/>
      <c r="K10" s="182"/>
      <c r="L10" s="182"/>
    </row>
    <row r="11" spans="1:12" ht="21">
      <c r="A11" s="183"/>
      <c r="B11" s="184">
        <v>311</v>
      </c>
      <c r="C11" s="185" t="s">
        <v>135</v>
      </c>
      <c r="D11" s="186">
        <v>210500</v>
      </c>
      <c r="E11" s="187"/>
      <c r="F11" s="253">
        <f>SUM(D11:E11)</f>
        <v>210500</v>
      </c>
      <c r="G11" s="175" t="s">
        <v>120</v>
      </c>
      <c r="H11" s="175"/>
      <c r="I11" s="175"/>
      <c r="J11" s="175"/>
      <c r="K11" s="175"/>
      <c r="L11" s="175"/>
    </row>
    <row r="12" spans="1:12" ht="21">
      <c r="A12" s="183"/>
      <c r="B12" s="184"/>
      <c r="C12" s="185" t="s">
        <v>136</v>
      </c>
      <c r="D12" s="186">
        <v>14500</v>
      </c>
      <c r="E12" s="187"/>
      <c r="F12" s="253">
        <f>SUM(D12:E12)</f>
        <v>14500</v>
      </c>
      <c r="G12" s="175"/>
      <c r="H12" s="175"/>
      <c r="I12" s="175"/>
      <c r="J12" s="175"/>
      <c r="K12" s="175"/>
      <c r="L12" s="175"/>
    </row>
    <row r="13" spans="1:12" ht="21">
      <c r="A13" s="183"/>
      <c r="B13" s="184"/>
      <c r="C13" s="185" t="s">
        <v>137</v>
      </c>
      <c r="D13" s="186">
        <v>0</v>
      </c>
      <c r="E13" s="187"/>
      <c r="F13" s="253">
        <f>SUM(D13:E13)</f>
        <v>0</v>
      </c>
      <c r="G13" s="175"/>
      <c r="H13" s="175"/>
      <c r="I13" s="175"/>
      <c r="J13" s="175"/>
      <c r="K13" s="175"/>
      <c r="L13" s="175"/>
    </row>
    <row r="14" spans="1:12" s="68" customFormat="1" ht="21">
      <c r="A14" s="188">
        <v>32</v>
      </c>
      <c r="B14" s="189"/>
      <c r="C14" s="190" t="s">
        <v>7</v>
      </c>
      <c r="D14" s="191"/>
      <c r="E14" s="192"/>
      <c r="F14" s="253">
        <f>SUM(H11)</f>
        <v>0</v>
      </c>
      <c r="G14" s="182"/>
      <c r="H14" s="182"/>
      <c r="I14" s="182"/>
      <c r="J14" s="182"/>
      <c r="K14" s="182"/>
      <c r="L14" s="182"/>
    </row>
    <row r="15" spans="1:12" ht="21">
      <c r="A15" s="183"/>
      <c r="B15" s="184">
        <v>321</v>
      </c>
      <c r="C15" s="185" t="s">
        <v>7</v>
      </c>
      <c r="D15" s="186">
        <v>0</v>
      </c>
      <c r="E15" s="187"/>
      <c r="F15" s="253">
        <f aca="true" t="shared" si="0" ref="F15:F33">SUM(D15:E15)</f>
        <v>0</v>
      </c>
      <c r="G15" s="175"/>
      <c r="H15" s="175"/>
      <c r="I15" s="175"/>
      <c r="J15" s="175"/>
      <c r="K15" s="175"/>
      <c r="L15" s="175"/>
    </row>
    <row r="16" spans="1:12" s="68" customFormat="1" ht="21">
      <c r="A16" s="188">
        <v>33</v>
      </c>
      <c r="B16" s="189"/>
      <c r="C16" s="190" t="s">
        <v>8</v>
      </c>
      <c r="D16" s="191">
        <f>SUM(D17:D18)</f>
        <v>0</v>
      </c>
      <c r="E16" s="192"/>
      <c r="F16" s="253">
        <f t="shared" si="0"/>
        <v>0</v>
      </c>
      <c r="G16" s="182"/>
      <c r="H16" s="182"/>
      <c r="I16" s="182"/>
      <c r="J16" s="182"/>
      <c r="K16" s="182"/>
      <c r="L16" s="182"/>
    </row>
    <row r="17" spans="1:12" ht="21">
      <c r="A17" s="183"/>
      <c r="B17" s="184">
        <v>331</v>
      </c>
      <c r="C17" s="185" t="s">
        <v>120</v>
      </c>
      <c r="D17" s="186">
        <v>0</v>
      </c>
      <c r="E17" s="187"/>
      <c r="F17" s="253">
        <f t="shared" si="0"/>
        <v>0</v>
      </c>
      <c r="G17" s="175"/>
      <c r="H17" s="175"/>
      <c r="I17" s="175"/>
      <c r="J17" s="175"/>
      <c r="K17" s="175"/>
      <c r="L17" s="175"/>
    </row>
    <row r="18" spans="1:12" ht="21">
      <c r="A18" s="183"/>
      <c r="B18" s="184"/>
      <c r="C18" s="185" t="s">
        <v>120</v>
      </c>
      <c r="D18" s="186">
        <v>0</v>
      </c>
      <c r="E18" s="187"/>
      <c r="F18" s="253">
        <f t="shared" si="0"/>
        <v>0</v>
      </c>
      <c r="G18" s="175"/>
      <c r="H18" s="175"/>
      <c r="I18" s="175"/>
      <c r="J18" s="175"/>
      <c r="K18" s="175"/>
      <c r="L18" s="175"/>
    </row>
    <row r="19" spans="1:12" s="68" customFormat="1" ht="21">
      <c r="A19" s="188">
        <v>34</v>
      </c>
      <c r="B19" s="189"/>
      <c r="C19" s="190" t="s">
        <v>28</v>
      </c>
      <c r="D19" s="191">
        <f>SUM(D20:D21)</f>
        <v>60</v>
      </c>
      <c r="E19" s="192"/>
      <c r="F19" s="253">
        <f t="shared" si="0"/>
        <v>60</v>
      </c>
      <c r="G19" s="182"/>
      <c r="H19" s="182"/>
      <c r="I19" s="182"/>
      <c r="J19" s="182"/>
      <c r="K19" s="182"/>
      <c r="L19" s="182"/>
    </row>
    <row r="20" spans="1:12" ht="21">
      <c r="A20" s="183"/>
      <c r="B20" s="184">
        <v>341</v>
      </c>
      <c r="C20" s="185" t="s">
        <v>117</v>
      </c>
      <c r="D20" s="186">
        <v>60</v>
      </c>
      <c r="E20" s="187"/>
      <c r="F20" s="253">
        <f t="shared" si="0"/>
        <v>60</v>
      </c>
      <c r="G20" s="175"/>
      <c r="H20" s="175"/>
      <c r="I20" s="175"/>
      <c r="J20" s="175"/>
      <c r="K20" s="175"/>
      <c r="L20" s="175"/>
    </row>
    <row r="21" spans="1:12" ht="21">
      <c r="A21" s="183"/>
      <c r="B21" s="184">
        <v>342</v>
      </c>
      <c r="C21" s="185" t="s">
        <v>30</v>
      </c>
      <c r="D21" s="186">
        <v>0</v>
      </c>
      <c r="E21" s="187"/>
      <c r="F21" s="253">
        <f t="shared" si="0"/>
        <v>0</v>
      </c>
      <c r="G21" s="175"/>
      <c r="H21" s="175"/>
      <c r="I21" s="175"/>
      <c r="J21" s="175"/>
      <c r="K21" s="175"/>
      <c r="L21" s="175"/>
    </row>
    <row r="22" spans="1:12" s="68" customFormat="1" ht="21">
      <c r="A22" s="188">
        <v>35</v>
      </c>
      <c r="B22" s="189"/>
      <c r="C22" s="190" t="s">
        <v>31</v>
      </c>
      <c r="D22" s="191">
        <f>SUM(D23:D27)</f>
        <v>2185100</v>
      </c>
      <c r="E22" s="192"/>
      <c r="F22" s="253">
        <f t="shared" si="0"/>
        <v>2185100</v>
      </c>
      <c r="G22" s="182"/>
      <c r="H22" s="182"/>
      <c r="I22" s="182"/>
      <c r="J22" s="182"/>
      <c r="K22" s="182"/>
      <c r="L22" s="182"/>
    </row>
    <row r="23" spans="1:12" ht="21">
      <c r="A23" s="183"/>
      <c r="B23" s="184">
        <v>3511</v>
      </c>
      <c r="C23" s="185" t="s">
        <v>138</v>
      </c>
      <c r="D23" s="186">
        <v>2066400</v>
      </c>
      <c r="E23" s="187"/>
      <c r="F23" s="253">
        <f t="shared" si="0"/>
        <v>2066400</v>
      </c>
      <c r="G23" s="175"/>
      <c r="H23" s="175"/>
      <c r="I23" s="175"/>
      <c r="J23" s="175"/>
      <c r="K23" s="175"/>
      <c r="L23" s="175"/>
    </row>
    <row r="24" spans="1:12" ht="22.5" customHeight="1">
      <c r="A24" s="183"/>
      <c r="B24" s="184">
        <v>3512</v>
      </c>
      <c r="C24" s="185" t="s">
        <v>139</v>
      </c>
      <c r="D24" s="186">
        <v>118700</v>
      </c>
      <c r="E24" s="187"/>
      <c r="F24" s="253">
        <f t="shared" si="0"/>
        <v>118700</v>
      </c>
      <c r="G24" s="175"/>
      <c r="H24" s="175"/>
      <c r="I24" s="175"/>
      <c r="J24" s="175"/>
      <c r="K24" s="175"/>
      <c r="L24" s="175"/>
    </row>
    <row r="25" spans="1:12" ht="22.5" customHeight="1">
      <c r="A25" s="183"/>
      <c r="B25" s="184">
        <v>353</v>
      </c>
      <c r="C25" s="185" t="s">
        <v>34</v>
      </c>
      <c r="D25" s="186">
        <v>0</v>
      </c>
      <c r="E25" s="187"/>
      <c r="F25" s="253">
        <f t="shared" si="0"/>
        <v>0</v>
      </c>
      <c r="G25" s="175"/>
      <c r="H25" s="175"/>
      <c r="I25" s="175"/>
      <c r="J25" s="175"/>
      <c r="K25" s="175"/>
      <c r="L25" s="175"/>
    </row>
    <row r="26" spans="1:12" ht="21">
      <c r="A26" s="183"/>
      <c r="B26" s="184">
        <v>354</v>
      </c>
      <c r="C26" s="185" t="s">
        <v>35</v>
      </c>
      <c r="D26" s="186">
        <v>0</v>
      </c>
      <c r="E26" s="187"/>
      <c r="F26" s="253">
        <f t="shared" si="0"/>
        <v>0</v>
      </c>
      <c r="G26" s="175"/>
      <c r="H26" s="175"/>
      <c r="I26" s="175"/>
      <c r="J26" s="175"/>
      <c r="K26" s="175"/>
      <c r="L26" s="175"/>
    </row>
    <row r="27" spans="1:12" ht="21">
      <c r="A27" s="183"/>
      <c r="B27" s="184">
        <v>355</v>
      </c>
      <c r="C27" s="185" t="s">
        <v>36</v>
      </c>
      <c r="D27" s="186">
        <v>0</v>
      </c>
      <c r="E27" s="187"/>
      <c r="F27" s="253">
        <f t="shared" si="0"/>
        <v>0</v>
      </c>
      <c r="G27" s="175"/>
      <c r="H27" s="175"/>
      <c r="I27" s="175"/>
      <c r="J27" s="175"/>
      <c r="K27" s="175"/>
      <c r="L27" s="175"/>
    </row>
    <row r="28" spans="1:12" s="68" customFormat="1" ht="21">
      <c r="A28" s="188">
        <v>36</v>
      </c>
      <c r="B28" s="189"/>
      <c r="C28" s="190" t="s">
        <v>37</v>
      </c>
      <c r="D28" s="191">
        <f>SUM(D29:D31)</f>
        <v>0</v>
      </c>
      <c r="E28" s="192"/>
      <c r="F28" s="253">
        <f t="shared" si="0"/>
        <v>0</v>
      </c>
      <c r="G28" s="182"/>
      <c r="H28" s="182"/>
      <c r="I28" s="182"/>
      <c r="J28" s="182"/>
      <c r="K28" s="182"/>
      <c r="L28" s="182"/>
    </row>
    <row r="29" spans="1:12" ht="21">
      <c r="A29" s="183"/>
      <c r="B29" s="184">
        <v>361</v>
      </c>
      <c r="C29" s="185" t="s">
        <v>38</v>
      </c>
      <c r="D29" s="186">
        <v>0</v>
      </c>
      <c r="E29" s="187"/>
      <c r="F29" s="253">
        <f t="shared" si="0"/>
        <v>0</v>
      </c>
      <c r="G29" s="175"/>
      <c r="H29" s="175"/>
      <c r="I29" s="175"/>
      <c r="J29" s="175"/>
      <c r="K29" s="175"/>
      <c r="L29" s="175"/>
    </row>
    <row r="30" spans="1:12" ht="21">
      <c r="A30" s="183"/>
      <c r="B30" s="184">
        <v>362</v>
      </c>
      <c r="C30" s="185" t="s">
        <v>39</v>
      </c>
      <c r="D30" s="186">
        <v>0</v>
      </c>
      <c r="E30" s="187"/>
      <c r="F30" s="253">
        <f t="shared" si="0"/>
        <v>0</v>
      </c>
      <c r="G30" s="175"/>
      <c r="H30" s="175"/>
      <c r="I30" s="175"/>
      <c r="J30" s="175"/>
      <c r="K30" s="175"/>
      <c r="L30" s="175"/>
    </row>
    <row r="31" spans="1:12" ht="21">
      <c r="A31" s="183"/>
      <c r="B31" s="184">
        <v>363</v>
      </c>
      <c r="C31" s="185" t="s">
        <v>151</v>
      </c>
      <c r="D31" s="186">
        <v>0</v>
      </c>
      <c r="E31" s="187"/>
      <c r="F31" s="253">
        <f t="shared" si="0"/>
        <v>0</v>
      </c>
      <c r="G31" s="175"/>
      <c r="H31" s="175"/>
      <c r="I31" s="175"/>
      <c r="J31" s="175"/>
      <c r="K31" s="175"/>
      <c r="L31" s="175"/>
    </row>
    <row r="32" spans="1:12" s="68" customFormat="1" ht="21">
      <c r="A32" s="188">
        <v>37</v>
      </c>
      <c r="B32" s="189"/>
      <c r="C32" s="190" t="s">
        <v>41</v>
      </c>
      <c r="D32" s="191">
        <f>SUM(D33)</f>
        <v>0</v>
      </c>
      <c r="E32" s="192"/>
      <c r="F32" s="253">
        <f t="shared" si="0"/>
        <v>0</v>
      </c>
      <c r="G32" s="182"/>
      <c r="H32" s="182"/>
      <c r="I32" s="182"/>
      <c r="J32" s="182"/>
      <c r="K32" s="182"/>
      <c r="L32" s="182"/>
    </row>
    <row r="33" spans="1:12" ht="21" thickBot="1">
      <c r="A33" s="193"/>
      <c r="B33" s="194">
        <v>371</v>
      </c>
      <c r="C33" s="195" t="s">
        <v>41</v>
      </c>
      <c r="D33" s="196">
        <v>0</v>
      </c>
      <c r="E33" s="197"/>
      <c r="F33" s="253">
        <f t="shared" si="0"/>
        <v>0</v>
      </c>
      <c r="G33" s="175"/>
      <c r="H33" s="175"/>
      <c r="I33" s="175"/>
      <c r="J33" s="175"/>
      <c r="K33" s="175"/>
      <c r="L33" s="175"/>
    </row>
    <row r="34" spans="1:12" ht="21.75" thickBot="1" thickTop="1">
      <c r="A34" s="426" t="s">
        <v>48</v>
      </c>
      <c r="B34" s="427"/>
      <c r="C34" s="427"/>
      <c r="D34" s="198">
        <f>SUM(D10+D14+D16+D19+D22+D28+D32)</f>
        <v>2410160</v>
      </c>
      <c r="E34" s="198"/>
      <c r="F34" s="198">
        <f>SUM(D34:E34)</f>
        <v>2410160</v>
      </c>
      <c r="G34" s="175"/>
      <c r="H34" s="175"/>
      <c r="I34" s="175"/>
      <c r="J34" s="175"/>
      <c r="K34" s="175"/>
      <c r="L34" s="175"/>
    </row>
    <row r="35" spans="1:12" ht="21.75" thickBot="1" thickTop="1">
      <c r="A35" s="424" t="s">
        <v>53</v>
      </c>
      <c r="B35" s="425"/>
      <c r="C35" s="425"/>
      <c r="D35" s="199">
        <v>0</v>
      </c>
      <c r="E35" s="199"/>
      <c r="F35" s="199">
        <f>SUM(D35:E35)</f>
        <v>0</v>
      </c>
      <c r="G35" s="175" t="s">
        <v>120</v>
      </c>
      <c r="H35" s="175"/>
      <c r="I35" s="175"/>
      <c r="J35" s="175"/>
      <c r="K35" s="175"/>
      <c r="L35" s="175"/>
    </row>
    <row r="36" spans="1:12" ht="21.75" thickBot="1" thickTop="1">
      <c r="A36" s="426" t="s">
        <v>50</v>
      </c>
      <c r="B36" s="427"/>
      <c r="C36" s="427"/>
      <c r="D36" s="198">
        <f>SUM(D34:D35)</f>
        <v>2410160</v>
      </c>
      <c r="E36" s="198"/>
      <c r="F36" s="198">
        <f>SUM(D36:E36)</f>
        <v>2410160</v>
      </c>
      <c r="G36" s="200"/>
      <c r="H36" s="200"/>
      <c r="I36" s="200"/>
      <c r="J36" s="200"/>
      <c r="K36" s="200"/>
      <c r="L36" s="200"/>
    </row>
    <row r="37" spans="1:12" ht="21" thickTop="1">
      <c r="A37" s="276"/>
      <c r="B37" s="276"/>
      <c r="C37" s="276"/>
      <c r="D37" s="277"/>
      <c r="E37" s="277"/>
      <c r="F37" s="277"/>
      <c r="G37" s="200"/>
      <c r="H37" s="200"/>
      <c r="I37" s="200"/>
      <c r="J37" s="200"/>
      <c r="K37" s="200"/>
      <c r="L37" s="200"/>
    </row>
    <row r="38" spans="1:12" ht="21">
      <c r="A38" s="276"/>
      <c r="B38" s="276"/>
      <c r="C38" s="276"/>
      <c r="D38" s="277"/>
      <c r="E38" s="277"/>
      <c r="F38" s="277"/>
      <c r="G38" s="200"/>
      <c r="H38" s="200"/>
      <c r="I38" s="200"/>
      <c r="J38" s="200"/>
      <c r="K38" s="200"/>
      <c r="L38" s="200"/>
    </row>
    <row r="39" spans="1:12" ht="21">
      <c r="A39" s="276"/>
      <c r="B39" s="276"/>
      <c r="C39" s="276"/>
      <c r="D39" s="277"/>
      <c r="E39" s="277"/>
      <c r="F39" s="277"/>
      <c r="G39" s="200"/>
      <c r="H39" s="200"/>
      <c r="I39" s="200"/>
      <c r="J39" s="200"/>
      <c r="K39" s="200"/>
      <c r="L39" s="200"/>
    </row>
    <row r="40" spans="1:12" ht="21">
      <c r="A40" s="276"/>
      <c r="B40" s="276"/>
      <c r="C40" s="276"/>
      <c r="D40" s="277"/>
      <c r="E40" s="277"/>
      <c r="F40" s="277"/>
      <c r="G40" s="200"/>
      <c r="H40" s="200"/>
      <c r="I40" s="200"/>
      <c r="J40" s="200"/>
      <c r="K40" s="200"/>
      <c r="L40" s="200"/>
    </row>
    <row r="41" spans="1:12" ht="21">
      <c r="A41" s="276"/>
      <c r="B41" s="276"/>
      <c r="C41" s="276"/>
      <c r="D41" s="277"/>
      <c r="E41" s="277"/>
      <c r="F41" s="277"/>
      <c r="G41" s="200"/>
      <c r="H41" s="200"/>
      <c r="I41" s="200"/>
      <c r="J41" s="200"/>
      <c r="K41" s="200"/>
      <c r="L41" s="200"/>
    </row>
    <row r="42" spans="1:12" ht="21">
      <c r="A42" s="276"/>
      <c r="B42" s="276"/>
      <c r="C42" s="276"/>
      <c r="D42" s="277"/>
      <c r="E42" s="277"/>
      <c r="F42" s="277"/>
      <c r="G42" s="200"/>
      <c r="H42" s="200"/>
      <c r="I42" s="200"/>
      <c r="J42" s="200"/>
      <c r="K42" s="200"/>
      <c r="L42" s="200"/>
    </row>
    <row r="43" spans="1:12" ht="21">
      <c r="A43" s="276"/>
      <c r="B43" s="276"/>
      <c r="C43" s="276"/>
      <c r="D43" s="277"/>
      <c r="E43" s="277"/>
      <c r="F43" s="277"/>
      <c r="G43" s="200"/>
      <c r="H43" s="200"/>
      <c r="I43" s="200"/>
      <c r="J43" s="200"/>
      <c r="K43" s="200"/>
      <c r="L43" s="200"/>
    </row>
    <row r="44" spans="1:12" s="75" customFormat="1" ht="15.75" customHeight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3" ht="21">
      <c r="A45" s="428" t="s">
        <v>123</v>
      </c>
      <c r="B45" s="429"/>
      <c r="C45" s="429"/>
      <c r="D45" s="301"/>
      <c r="E45" s="301"/>
      <c r="F45" s="301"/>
      <c r="G45" s="301"/>
      <c r="H45" s="301"/>
      <c r="I45" s="301"/>
      <c r="J45" s="301"/>
      <c r="K45" s="301"/>
      <c r="L45" s="311"/>
      <c r="M45" s="308"/>
    </row>
    <row r="46" spans="1:13" ht="21">
      <c r="A46" s="422" t="s">
        <v>143</v>
      </c>
      <c r="B46" s="423"/>
      <c r="C46" s="423"/>
      <c r="D46" s="201"/>
      <c r="E46" s="201"/>
      <c r="F46" s="201"/>
      <c r="G46" s="201"/>
      <c r="H46" s="201"/>
      <c r="I46" s="201"/>
      <c r="J46" s="201"/>
      <c r="K46" s="201"/>
      <c r="L46" s="312"/>
      <c r="M46" s="308"/>
    </row>
    <row r="47" spans="1:13" ht="100.5" customHeight="1">
      <c r="A47" s="405" t="s">
        <v>86</v>
      </c>
      <c r="B47" s="406"/>
      <c r="C47" s="202" t="s">
        <v>87</v>
      </c>
      <c r="D47" s="203" t="s">
        <v>124</v>
      </c>
      <c r="E47" s="202" t="s">
        <v>140</v>
      </c>
      <c r="F47" s="204" t="s">
        <v>141</v>
      </c>
      <c r="G47" s="204" t="s">
        <v>142</v>
      </c>
      <c r="H47" s="204" t="s">
        <v>89</v>
      </c>
      <c r="I47" s="204" t="s">
        <v>90</v>
      </c>
      <c r="J47" s="204" t="s">
        <v>91</v>
      </c>
      <c r="K47" s="204" t="s">
        <v>92</v>
      </c>
      <c r="L47" s="313" t="s">
        <v>41</v>
      </c>
      <c r="M47" s="308"/>
    </row>
    <row r="48" spans="1:13" ht="21">
      <c r="A48" s="225">
        <v>41</v>
      </c>
      <c r="B48" s="205"/>
      <c r="C48" s="206" t="s">
        <v>9</v>
      </c>
      <c r="D48" s="279">
        <f aca="true" t="shared" si="1" ref="D48:D102">SUM(E48:L48)</f>
        <v>2013900</v>
      </c>
      <c r="E48" s="280">
        <f>SUM(E49:E51)</f>
        <v>72500</v>
      </c>
      <c r="F48" s="280">
        <f aca="true" t="shared" si="2" ref="F48:L48">SUM(F49:F51)</f>
        <v>1941400</v>
      </c>
      <c r="G48" s="280">
        <f t="shared" si="2"/>
        <v>0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314">
        <f t="shared" si="2"/>
        <v>0</v>
      </c>
      <c r="M48" s="308"/>
    </row>
    <row r="49" spans="1:13" ht="21">
      <c r="A49" s="213"/>
      <c r="B49" s="207">
        <v>411</v>
      </c>
      <c r="C49" s="208" t="s">
        <v>1</v>
      </c>
      <c r="D49" s="281">
        <f t="shared" si="1"/>
        <v>1684400</v>
      </c>
      <c r="E49" s="300">
        <v>62000</v>
      </c>
      <c r="F49" s="281">
        <v>1622400</v>
      </c>
      <c r="G49" s="281">
        <v>0</v>
      </c>
      <c r="H49" s="282"/>
      <c r="I49" s="282"/>
      <c r="J49" s="282"/>
      <c r="K49" s="282"/>
      <c r="L49" s="315"/>
      <c r="M49" s="308"/>
    </row>
    <row r="50" spans="1:13" s="68" customFormat="1" ht="21">
      <c r="A50" s="213"/>
      <c r="B50" s="207">
        <v>412</v>
      </c>
      <c r="C50" s="208" t="s">
        <v>10</v>
      </c>
      <c r="D50" s="281">
        <f t="shared" si="1"/>
        <v>51000</v>
      </c>
      <c r="E50" s="187">
        <v>0</v>
      </c>
      <c r="F50" s="187">
        <v>51000</v>
      </c>
      <c r="G50" s="187">
        <v>0</v>
      </c>
      <c r="H50" s="187"/>
      <c r="I50" s="187"/>
      <c r="J50" s="187"/>
      <c r="K50" s="187"/>
      <c r="L50" s="316"/>
      <c r="M50" s="310"/>
    </row>
    <row r="51" spans="1:13" ht="21">
      <c r="A51" s="213"/>
      <c r="B51" s="207">
        <v>413</v>
      </c>
      <c r="C51" s="208" t="s">
        <v>2</v>
      </c>
      <c r="D51" s="300">
        <f t="shared" si="1"/>
        <v>278500</v>
      </c>
      <c r="E51" s="331">
        <v>10500</v>
      </c>
      <c r="F51" s="187">
        <v>268000</v>
      </c>
      <c r="G51" s="187">
        <v>0</v>
      </c>
      <c r="H51" s="187"/>
      <c r="I51" s="187"/>
      <c r="J51" s="187"/>
      <c r="K51" s="187"/>
      <c r="L51" s="316"/>
      <c r="M51" s="308"/>
    </row>
    <row r="52" spans="1:13" ht="21">
      <c r="A52" s="214">
        <v>42</v>
      </c>
      <c r="B52" s="209"/>
      <c r="C52" s="210" t="s">
        <v>3</v>
      </c>
      <c r="D52" s="283">
        <f t="shared" si="1"/>
        <v>388490</v>
      </c>
      <c r="E52" s="284">
        <f>SUM(E53:E57)+E59+E62+E73+E82</f>
        <v>146730</v>
      </c>
      <c r="F52" s="284">
        <f>SUM(F53:F59)+F62+F73+F82</f>
        <v>125000</v>
      </c>
      <c r="G52" s="284">
        <f>SUM(G53:G59)+G62+G73+G82</f>
        <v>116700</v>
      </c>
      <c r="H52" s="284">
        <f>SUM(H53:H59)+H62+H73+H82</f>
        <v>60</v>
      </c>
      <c r="I52" s="284">
        <f>SUM(I53:I85)</f>
        <v>0</v>
      </c>
      <c r="J52" s="284">
        <f>SUM(J53:J85)</f>
        <v>0</v>
      </c>
      <c r="K52" s="284">
        <f>SUM(K53:K85)</f>
        <v>0</v>
      </c>
      <c r="L52" s="317">
        <f>SUM(L53:L85)</f>
        <v>0</v>
      </c>
      <c r="M52" s="308"/>
    </row>
    <row r="53" spans="1:13" ht="21">
      <c r="A53" s="303"/>
      <c r="B53" s="207">
        <v>4211</v>
      </c>
      <c r="C53" s="208" t="s">
        <v>100</v>
      </c>
      <c r="D53" s="300">
        <f t="shared" si="1"/>
        <v>20000</v>
      </c>
      <c r="E53" s="332">
        <v>10000</v>
      </c>
      <c r="F53" s="286" t="s">
        <v>120</v>
      </c>
      <c r="G53" s="286">
        <v>10000</v>
      </c>
      <c r="H53" s="285"/>
      <c r="I53" s="285"/>
      <c r="J53" s="285"/>
      <c r="K53" s="285"/>
      <c r="L53" s="318"/>
      <c r="M53" s="308"/>
    </row>
    <row r="54" spans="1:13" ht="21">
      <c r="A54" s="303"/>
      <c r="B54" s="207">
        <v>4212</v>
      </c>
      <c r="C54" s="208" t="s">
        <v>149</v>
      </c>
      <c r="D54" s="300">
        <f t="shared" si="1"/>
        <v>44000</v>
      </c>
      <c r="E54" s="286" t="s">
        <v>120</v>
      </c>
      <c r="F54" s="286">
        <v>44000</v>
      </c>
      <c r="G54" s="286" t="s">
        <v>120</v>
      </c>
      <c r="H54" s="285"/>
      <c r="I54" s="285"/>
      <c r="J54" s="285"/>
      <c r="K54" s="285"/>
      <c r="L54" s="318"/>
      <c r="M54" s="308"/>
    </row>
    <row r="55" spans="1:13" ht="21">
      <c r="A55" s="303"/>
      <c r="B55" s="207">
        <v>4213</v>
      </c>
      <c r="C55" s="208" t="s">
        <v>101</v>
      </c>
      <c r="D55" s="300">
        <f t="shared" si="1"/>
        <v>2500</v>
      </c>
      <c r="E55" s="332">
        <v>1500</v>
      </c>
      <c r="F55" s="285"/>
      <c r="G55" s="286">
        <v>1000</v>
      </c>
      <c r="H55" s="285"/>
      <c r="I55" s="285"/>
      <c r="J55" s="285"/>
      <c r="K55" s="285"/>
      <c r="L55" s="318"/>
      <c r="M55" s="308"/>
    </row>
    <row r="56" spans="1:13" s="68" customFormat="1" ht="42">
      <c r="A56" s="303"/>
      <c r="B56" s="207">
        <v>422</v>
      </c>
      <c r="C56" s="208" t="s">
        <v>12</v>
      </c>
      <c r="D56" s="281">
        <f t="shared" si="1"/>
        <v>0</v>
      </c>
      <c r="E56" s="187"/>
      <c r="F56" s="187"/>
      <c r="G56" s="187"/>
      <c r="H56" s="187"/>
      <c r="I56" s="187"/>
      <c r="J56" s="187"/>
      <c r="K56" s="187"/>
      <c r="L56" s="316"/>
      <c r="M56" s="310"/>
    </row>
    <row r="57" spans="1:13" ht="21">
      <c r="A57" s="303"/>
      <c r="B57" s="207">
        <v>423</v>
      </c>
      <c r="C57" s="208" t="s">
        <v>13</v>
      </c>
      <c r="D57" s="281">
        <f t="shared" si="1"/>
        <v>0</v>
      </c>
      <c r="E57" s="285"/>
      <c r="F57" s="285"/>
      <c r="G57" s="285"/>
      <c r="H57" s="285"/>
      <c r="I57" s="285"/>
      <c r="J57" s="285"/>
      <c r="K57" s="285"/>
      <c r="L57" s="318"/>
      <c r="M57" s="308"/>
    </row>
    <row r="58" spans="1:13" ht="21">
      <c r="A58" s="430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2"/>
      <c r="M58" s="308"/>
    </row>
    <row r="59" spans="1:12" ht="21">
      <c r="A59" s="305"/>
      <c r="B59" s="211">
        <v>424</v>
      </c>
      <c r="C59" s="212" t="s">
        <v>14</v>
      </c>
      <c r="D59" s="299">
        <f t="shared" si="1"/>
        <v>116000</v>
      </c>
      <c r="E59" s="327">
        <f>SUM(E60:E61)</f>
        <v>35000</v>
      </c>
      <c r="F59" s="327">
        <f>SUM(F60:F61)</f>
        <v>81000</v>
      </c>
      <c r="G59" s="327"/>
      <c r="H59" s="327"/>
      <c r="I59" s="327"/>
      <c r="J59" s="327"/>
      <c r="K59" s="327"/>
      <c r="L59" s="328"/>
    </row>
    <row r="60" spans="1:12" ht="21">
      <c r="A60" s="305"/>
      <c r="B60" s="211">
        <v>4241</v>
      </c>
      <c r="C60" s="212" t="s">
        <v>144</v>
      </c>
      <c r="D60" s="299">
        <f t="shared" si="1"/>
        <v>116000</v>
      </c>
      <c r="E60" s="333">
        <v>35000</v>
      </c>
      <c r="F60" s="295">
        <v>81000</v>
      </c>
      <c r="G60" s="295"/>
      <c r="H60" s="295"/>
      <c r="I60" s="295"/>
      <c r="J60" s="295"/>
      <c r="K60" s="295"/>
      <c r="L60" s="319"/>
    </row>
    <row r="61" spans="1:12" ht="21">
      <c r="A61" s="305"/>
      <c r="B61" s="211">
        <v>424</v>
      </c>
      <c r="C61" s="212" t="s">
        <v>130</v>
      </c>
      <c r="D61" s="299">
        <f t="shared" si="1"/>
        <v>0</v>
      </c>
      <c r="E61" s="295" t="s">
        <v>120</v>
      </c>
      <c r="F61" s="295"/>
      <c r="G61" s="295"/>
      <c r="H61" s="295"/>
      <c r="I61" s="295"/>
      <c r="J61" s="295"/>
      <c r="K61" s="295"/>
      <c r="L61" s="319"/>
    </row>
    <row r="62" spans="1:12" ht="21">
      <c r="A62" s="303"/>
      <c r="B62" s="207">
        <v>425</v>
      </c>
      <c r="C62" s="208" t="s">
        <v>5</v>
      </c>
      <c r="D62" s="299">
        <f>SUM(E62:H62)</f>
        <v>131390</v>
      </c>
      <c r="E62" s="229">
        <f>SUM(E63:E72)</f>
        <v>47430</v>
      </c>
      <c r="F62" s="229">
        <f>SUM(F63:F72)</f>
        <v>0</v>
      </c>
      <c r="G62" s="229">
        <f>SUM(G63:G72)</f>
        <v>83900</v>
      </c>
      <c r="H62" s="229">
        <f>SUM(H63:H72)</f>
        <v>60</v>
      </c>
      <c r="I62" s="187"/>
      <c r="J62" s="187"/>
      <c r="K62" s="187"/>
      <c r="L62" s="316"/>
    </row>
    <row r="63" spans="1:12" ht="21">
      <c r="A63" s="303"/>
      <c r="B63" s="207">
        <v>4251</v>
      </c>
      <c r="C63" s="208" t="s">
        <v>102</v>
      </c>
      <c r="D63" s="299">
        <f aca="true" t="shared" si="3" ref="D63:D70">SUM(E63:H63)</f>
        <v>5160</v>
      </c>
      <c r="E63" s="331">
        <v>1000</v>
      </c>
      <c r="F63" s="187"/>
      <c r="G63" s="187">
        <v>4100</v>
      </c>
      <c r="H63" s="187">
        <v>60</v>
      </c>
      <c r="I63" s="187"/>
      <c r="J63" s="187"/>
      <c r="K63" s="187"/>
      <c r="L63" s="316"/>
    </row>
    <row r="64" spans="1:12" ht="21">
      <c r="A64" s="303"/>
      <c r="B64" s="207">
        <v>4252</v>
      </c>
      <c r="C64" s="208" t="s">
        <v>107</v>
      </c>
      <c r="D64" s="299">
        <f t="shared" si="3"/>
        <v>15000</v>
      </c>
      <c r="E64" s="331">
        <v>15000</v>
      </c>
      <c r="F64" s="187"/>
      <c r="G64" s="187"/>
      <c r="H64" s="187"/>
      <c r="I64" s="187"/>
      <c r="J64" s="187"/>
      <c r="K64" s="187"/>
      <c r="L64" s="316"/>
    </row>
    <row r="65" spans="1:12" ht="21">
      <c r="A65" s="303"/>
      <c r="B65" s="207">
        <v>4253</v>
      </c>
      <c r="C65" s="208" t="s">
        <v>103</v>
      </c>
      <c r="D65" s="299">
        <f t="shared" si="3"/>
        <v>0</v>
      </c>
      <c r="E65" s="187" t="s">
        <v>120</v>
      </c>
      <c r="F65" s="187"/>
      <c r="G65" s="187" t="s">
        <v>120</v>
      </c>
      <c r="H65" s="187"/>
      <c r="I65" s="187"/>
      <c r="J65" s="187"/>
      <c r="K65" s="187"/>
      <c r="L65" s="316"/>
    </row>
    <row r="66" spans="1:12" ht="21">
      <c r="A66" s="303"/>
      <c r="B66" s="207">
        <v>4254</v>
      </c>
      <c r="C66" s="208" t="s">
        <v>129</v>
      </c>
      <c r="D66" s="299">
        <f t="shared" si="3"/>
        <v>4000</v>
      </c>
      <c r="E66" s="331">
        <v>1000</v>
      </c>
      <c r="F66" s="187"/>
      <c r="G66" s="187">
        <v>3000</v>
      </c>
      <c r="H66" s="187"/>
      <c r="I66" s="187"/>
      <c r="J66" s="187"/>
      <c r="K66" s="187" t="s">
        <v>120</v>
      </c>
      <c r="L66" s="316"/>
    </row>
    <row r="67" spans="1:12" ht="21">
      <c r="A67" s="303"/>
      <c r="B67" s="207">
        <v>4255</v>
      </c>
      <c r="C67" s="208" t="s">
        <v>104</v>
      </c>
      <c r="D67" s="299">
        <f t="shared" si="3"/>
        <v>10800</v>
      </c>
      <c r="E67" s="331">
        <v>10800</v>
      </c>
      <c r="F67" s="187"/>
      <c r="G67" s="187"/>
      <c r="H67" s="187" t="s">
        <v>120</v>
      </c>
      <c r="I67" s="187"/>
      <c r="J67" s="187"/>
      <c r="K67" s="187"/>
      <c r="L67" s="316"/>
    </row>
    <row r="68" spans="1:12" ht="21">
      <c r="A68" s="303"/>
      <c r="B68" s="207">
        <v>4256</v>
      </c>
      <c r="C68" s="208" t="s">
        <v>105</v>
      </c>
      <c r="D68" s="299">
        <f t="shared" si="3"/>
        <v>3500</v>
      </c>
      <c r="E68" s="187" t="s">
        <v>120</v>
      </c>
      <c r="F68" s="187"/>
      <c r="G68" s="187">
        <v>3500</v>
      </c>
      <c r="H68" s="187"/>
      <c r="I68" s="187"/>
      <c r="J68" s="187"/>
      <c r="K68" s="187"/>
      <c r="L68" s="316"/>
    </row>
    <row r="69" spans="1:12" ht="21">
      <c r="A69" s="303"/>
      <c r="B69" s="207">
        <v>4257</v>
      </c>
      <c r="C69" s="208" t="s">
        <v>152</v>
      </c>
      <c r="D69" s="299">
        <f t="shared" si="3"/>
        <v>55000</v>
      </c>
      <c r="E69" s="331">
        <v>5000</v>
      </c>
      <c r="F69" s="187"/>
      <c r="G69" s="187">
        <v>50000</v>
      </c>
      <c r="H69" s="187"/>
      <c r="I69" s="187"/>
      <c r="J69" s="187"/>
      <c r="K69" s="187"/>
      <c r="L69" s="316"/>
    </row>
    <row r="70" spans="1:12" ht="21">
      <c r="A70" s="303"/>
      <c r="B70" s="207">
        <v>4258</v>
      </c>
      <c r="C70" s="208" t="s">
        <v>106</v>
      </c>
      <c r="D70" s="299">
        <f t="shared" si="3"/>
        <v>5250</v>
      </c>
      <c r="E70" s="331" t="s">
        <v>120</v>
      </c>
      <c r="F70" s="187"/>
      <c r="G70" s="187">
        <v>5250</v>
      </c>
      <c r="H70" s="187"/>
      <c r="I70" s="187"/>
      <c r="J70" s="187"/>
      <c r="K70" s="187"/>
      <c r="L70" s="316"/>
    </row>
    <row r="71" spans="1:12" ht="21">
      <c r="A71" s="303"/>
      <c r="B71" s="207">
        <v>4259</v>
      </c>
      <c r="C71" s="208" t="s">
        <v>127</v>
      </c>
      <c r="D71" s="294">
        <f t="shared" si="1"/>
        <v>6500</v>
      </c>
      <c r="E71" s="331">
        <v>6500</v>
      </c>
      <c r="F71" s="187"/>
      <c r="G71" s="187"/>
      <c r="H71" s="187"/>
      <c r="I71" s="187"/>
      <c r="J71" s="187"/>
      <c r="K71" s="187"/>
      <c r="L71" s="316"/>
    </row>
    <row r="72" spans="1:12" ht="21">
      <c r="A72" s="303"/>
      <c r="B72" s="207">
        <v>4259</v>
      </c>
      <c r="C72" s="208" t="s">
        <v>108</v>
      </c>
      <c r="D72" s="294">
        <f t="shared" si="1"/>
        <v>26180</v>
      </c>
      <c r="E72" s="331">
        <v>8130</v>
      </c>
      <c r="F72" s="187"/>
      <c r="G72" s="187">
        <v>18050</v>
      </c>
      <c r="H72" s="187"/>
      <c r="I72" s="187"/>
      <c r="J72" s="187"/>
      <c r="K72" s="187"/>
      <c r="L72" s="316"/>
    </row>
    <row r="73" spans="1:12" ht="21">
      <c r="A73" s="303"/>
      <c r="B73" s="207">
        <v>426</v>
      </c>
      <c r="C73" s="208" t="s">
        <v>4</v>
      </c>
      <c r="D73" s="296">
        <f t="shared" si="1"/>
        <v>53600</v>
      </c>
      <c r="E73" s="285">
        <f>SUM(E74:E81)</f>
        <v>47800</v>
      </c>
      <c r="F73" s="285">
        <f>SUM(F74:F81)</f>
        <v>0</v>
      </c>
      <c r="G73" s="285">
        <f>SUM(G74:G81)</f>
        <v>5800</v>
      </c>
      <c r="H73" s="285"/>
      <c r="I73" s="285"/>
      <c r="J73" s="285"/>
      <c r="K73" s="285"/>
      <c r="L73" s="318"/>
    </row>
    <row r="74" spans="1:12" ht="21">
      <c r="A74" s="303"/>
      <c r="B74" s="207">
        <v>4261</v>
      </c>
      <c r="C74" s="208" t="s">
        <v>109</v>
      </c>
      <c r="D74" s="294">
        <f t="shared" si="1"/>
        <v>7800</v>
      </c>
      <c r="E74" s="332">
        <v>2300</v>
      </c>
      <c r="F74" s="288" t="s">
        <v>120</v>
      </c>
      <c r="G74" s="286">
        <v>5500</v>
      </c>
      <c r="H74" s="285"/>
      <c r="I74" s="285"/>
      <c r="J74" s="285"/>
      <c r="K74" s="285"/>
      <c r="L74" s="318"/>
    </row>
    <row r="75" spans="1:12" ht="21">
      <c r="A75" s="303"/>
      <c r="B75" s="207">
        <v>4261</v>
      </c>
      <c r="C75" s="208" t="s">
        <v>150</v>
      </c>
      <c r="D75" s="294">
        <f t="shared" si="1"/>
        <v>15000</v>
      </c>
      <c r="E75" s="332">
        <v>15000</v>
      </c>
      <c r="F75" s="288"/>
      <c r="G75" s="286"/>
      <c r="H75" s="285"/>
      <c r="I75" s="285"/>
      <c r="J75" s="285"/>
      <c r="K75" s="285"/>
      <c r="L75" s="318"/>
    </row>
    <row r="76" spans="1:12" ht="21">
      <c r="A76" s="303"/>
      <c r="B76" s="207">
        <v>4261</v>
      </c>
      <c r="C76" s="208" t="s">
        <v>110</v>
      </c>
      <c r="D76" s="294">
        <f t="shared" si="1"/>
        <v>0</v>
      </c>
      <c r="E76" s="286" t="s">
        <v>120</v>
      </c>
      <c r="F76" s="285" t="s">
        <v>120</v>
      </c>
      <c r="G76" s="286"/>
      <c r="H76" s="285"/>
      <c r="I76" s="285"/>
      <c r="J76" s="285"/>
      <c r="K76" s="285"/>
      <c r="L76" s="318"/>
    </row>
    <row r="77" spans="1:12" ht="21">
      <c r="A77" s="303"/>
      <c r="B77" s="207">
        <v>4262</v>
      </c>
      <c r="C77" s="208" t="s">
        <v>131</v>
      </c>
      <c r="D77" s="294">
        <f t="shared" si="1"/>
        <v>1500</v>
      </c>
      <c r="E77" s="332">
        <v>1500</v>
      </c>
      <c r="F77" s="285"/>
      <c r="G77" s="286"/>
      <c r="H77" s="285"/>
      <c r="I77" s="285"/>
      <c r="J77" s="285"/>
      <c r="K77" s="285"/>
      <c r="L77" s="318"/>
    </row>
    <row r="78" spans="1:12" ht="21">
      <c r="A78" s="303"/>
      <c r="B78" s="207">
        <v>4262</v>
      </c>
      <c r="C78" s="208" t="s">
        <v>126</v>
      </c>
      <c r="D78" s="294">
        <f t="shared" si="1"/>
        <v>3000</v>
      </c>
      <c r="E78" s="332">
        <v>3000</v>
      </c>
      <c r="F78" s="285"/>
      <c r="G78" s="286"/>
      <c r="H78" s="285"/>
      <c r="I78" s="285"/>
      <c r="J78" s="285"/>
      <c r="K78" s="285"/>
      <c r="L78" s="318"/>
    </row>
    <row r="79" spans="1:12" ht="21">
      <c r="A79" s="303"/>
      <c r="B79" s="207">
        <v>4263</v>
      </c>
      <c r="C79" s="208" t="s">
        <v>111</v>
      </c>
      <c r="D79" s="294">
        <f t="shared" si="1"/>
        <v>23000</v>
      </c>
      <c r="E79" s="332">
        <v>23000</v>
      </c>
      <c r="F79" s="285"/>
      <c r="G79" s="286" t="s">
        <v>120</v>
      </c>
      <c r="H79" s="285"/>
      <c r="I79" s="285"/>
      <c r="J79" s="285"/>
      <c r="K79" s="286" t="s">
        <v>120</v>
      </c>
      <c r="L79" s="318"/>
    </row>
    <row r="80" spans="1:12" ht="21">
      <c r="A80" s="303"/>
      <c r="B80" s="207">
        <v>4263</v>
      </c>
      <c r="C80" s="208" t="s">
        <v>125</v>
      </c>
      <c r="D80" s="294">
        <f t="shared" si="1"/>
        <v>0</v>
      </c>
      <c r="E80" s="286" t="s">
        <v>120</v>
      </c>
      <c r="F80" s="285"/>
      <c r="G80" s="286"/>
      <c r="H80" s="285"/>
      <c r="I80" s="285"/>
      <c r="J80" s="285"/>
      <c r="K80" s="286"/>
      <c r="L80" s="318"/>
    </row>
    <row r="81" spans="1:12" ht="21">
      <c r="A81" s="303"/>
      <c r="B81" s="207">
        <v>4264</v>
      </c>
      <c r="C81" s="208" t="s">
        <v>112</v>
      </c>
      <c r="D81" s="294">
        <f t="shared" si="1"/>
        <v>3300</v>
      </c>
      <c r="E81" s="332">
        <v>3000</v>
      </c>
      <c r="F81" s="285"/>
      <c r="G81" s="286">
        <v>300</v>
      </c>
      <c r="H81" s="285"/>
      <c r="I81" s="285"/>
      <c r="J81" s="285"/>
      <c r="K81" s="285"/>
      <c r="L81" s="318"/>
    </row>
    <row r="82" spans="1:12" ht="21">
      <c r="A82" s="303"/>
      <c r="B82" s="207">
        <v>429</v>
      </c>
      <c r="C82" s="208" t="s">
        <v>15</v>
      </c>
      <c r="D82" s="296">
        <f t="shared" si="1"/>
        <v>21000</v>
      </c>
      <c r="E82" s="297">
        <f>SUM(E83:E87)</f>
        <v>5000</v>
      </c>
      <c r="F82" s="285">
        <f>SUM(F83:F85)</f>
        <v>0</v>
      </c>
      <c r="G82" s="297">
        <f>SUM(G83:G87)</f>
        <v>16000</v>
      </c>
      <c r="H82" s="285"/>
      <c r="I82" s="285"/>
      <c r="J82" s="285"/>
      <c r="K82" s="285"/>
      <c r="L82" s="318"/>
    </row>
    <row r="83" spans="1:12" ht="21">
      <c r="A83" s="303"/>
      <c r="B83" s="207">
        <v>4291</v>
      </c>
      <c r="C83" s="208" t="s">
        <v>113</v>
      </c>
      <c r="D83" s="296">
        <f t="shared" si="1"/>
        <v>0</v>
      </c>
      <c r="E83" s="286" t="s">
        <v>120</v>
      </c>
      <c r="F83" s="285"/>
      <c r="G83" s="286"/>
      <c r="H83" s="285"/>
      <c r="I83" s="285"/>
      <c r="J83" s="285"/>
      <c r="K83" s="285"/>
      <c r="L83" s="318"/>
    </row>
    <row r="84" spans="1:12" ht="21">
      <c r="A84" s="303"/>
      <c r="B84" s="207">
        <v>4292</v>
      </c>
      <c r="C84" s="208" t="s">
        <v>114</v>
      </c>
      <c r="D84" s="296">
        <f t="shared" si="1"/>
        <v>3000</v>
      </c>
      <c r="E84" s="286" t="s">
        <v>120</v>
      </c>
      <c r="F84" s="285"/>
      <c r="G84" s="286">
        <v>3000</v>
      </c>
      <c r="H84" s="285"/>
      <c r="I84" s="285"/>
      <c r="J84" s="285"/>
      <c r="K84" s="285"/>
      <c r="L84" s="318"/>
    </row>
    <row r="85" spans="1:12" ht="20.25" customHeight="1">
      <c r="A85" s="303"/>
      <c r="B85" s="207">
        <v>4293</v>
      </c>
      <c r="C85" s="208" t="s">
        <v>115</v>
      </c>
      <c r="D85" s="296">
        <f t="shared" si="1"/>
        <v>5700</v>
      </c>
      <c r="E85" s="286" t="s">
        <v>120</v>
      </c>
      <c r="F85" s="285"/>
      <c r="G85" s="286">
        <v>5700</v>
      </c>
      <c r="H85" s="285"/>
      <c r="I85" s="285"/>
      <c r="J85" s="285"/>
      <c r="K85" s="285"/>
      <c r="L85" s="318"/>
    </row>
    <row r="86" spans="1:12" ht="20.25" customHeight="1">
      <c r="A86" s="303"/>
      <c r="B86" s="207">
        <v>4294</v>
      </c>
      <c r="C86" s="208" t="s">
        <v>167</v>
      </c>
      <c r="D86" s="296">
        <f t="shared" si="1"/>
        <v>3000</v>
      </c>
      <c r="E86" s="286">
        <v>3000</v>
      </c>
      <c r="F86" s="285"/>
      <c r="G86" s="286"/>
      <c r="H86" s="285"/>
      <c r="I86" s="285"/>
      <c r="J86" s="285"/>
      <c r="K86" s="285"/>
      <c r="L86" s="318"/>
    </row>
    <row r="87" spans="1:12" ht="21">
      <c r="A87" s="303"/>
      <c r="B87" s="207">
        <v>4295</v>
      </c>
      <c r="C87" s="208" t="s">
        <v>15</v>
      </c>
      <c r="D87" s="296">
        <f t="shared" si="1"/>
        <v>9300</v>
      </c>
      <c r="E87" s="332">
        <v>2000</v>
      </c>
      <c r="F87" s="285"/>
      <c r="G87" s="286">
        <v>7300</v>
      </c>
      <c r="H87" s="285"/>
      <c r="I87" s="285"/>
      <c r="J87" s="285"/>
      <c r="K87" s="285"/>
      <c r="L87" s="318"/>
    </row>
    <row r="88" spans="1:12" ht="21">
      <c r="A88" s="304">
        <v>43</v>
      </c>
      <c r="B88" s="209"/>
      <c r="C88" s="210" t="s">
        <v>16</v>
      </c>
      <c r="D88" s="283">
        <f t="shared" si="1"/>
        <v>15000</v>
      </c>
      <c r="E88" s="284">
        <f>SUM(E89)</f>
        <v>15000</v>
      </c>
      <c r="F88" s="284">
        <f aca="true" t="shared" si="4" ref="F88:L88">SUM(F89)</f>
        <v>0</v>
      </c>
      <c r="G88" s="284">
        <f t="shared" si="4"/>
        <v>0</v>
      </c>
      <c r="H88" s="284">
        <f t="shared" si="4"/>
        <v>0</v>
      </c>
      <c r="I88" s="284">
        <f t="shared" si="4"/>
        <v>0</v>
      </c>
      <c r="J88" s="284">
        <f t="shared" si="4"/>
        <v>0</v>
      </c>
      <c r="K88" s="284">
        <f t="shared" si="4"/>
        <v>0</v>
      </c>
      <c r="L88" s="317">
        <f t="shared" si="4"/>
        <v>0</v>
      </c>
    </row>
    <row r="89" spans="1:12" ht="21">
      <c r="A89" s="303"/>
      <c r="B89" s="207">
        <v>431</v>
      </c>
      <c r="C89" s="208" t="s">
        <v>17</v>
      </c>
      <c r="D89" s="281">
        <f t="shared" si="1"/>
        <v>15000</v>
      </c>
      <c r="E89" s="187">
        <v>15000</v>
      </c>
      <c r="F89" s="187"/>
      <c r="G89" s="187"/>
      <c r="H89" s="187"/>
      <c r="I89" s="187"/>
      <c r="J89" s="187"/>
      <c r="K89" s="187"/>
      <c r="L89" s="316"/>
    </row>
    <row r="90" spans="1:12" s="68" customFormat="1" ht="21">
      <c r="A90" s="304">
        <v>44</v>
      </c>
      <c r="B90" s="209"/>
      <c r="C90" s="210" t="s">
        <v>18</v>
      </c>
      <c r="D90" s="283">
        <f t="shared" si="1"/>
        <v>2700</v>
      </c>
      <c r="E90" s="284">
        <f>SUM(E91:E93)</f>
        <v>700</v>
      </c>
      <c r="F90" s="284">
        <f aca="true" t="shared" si="5" ref="F90:L90">SUM(F91:F93)</f>
        <v>0</v>
      </c>
      <c r="G90" s="284">
        <f t="shared" si="5"/>
        <v>2000</v>
      </c>
      <c r="H90" s="284">
        <f t="shared" si="5"/>
        <v>0</v>
      </c>
      <c r="I90" s="284">
        <f t="shared" si="5"/>
        <v>0</v>
      </c>
      <c r="J90" s="284">
        <f t="shared" si="5"/>
        <v>0</v>
      </c>
      <c r="K90" s="284">
        <f t="shared" si="5"/>
        <v>0</v>
      </c>
      <c r="L90" s="317">
        <f t="shared" si="5"/>
        <v>0</v>
      </c>
    </row>
    <row r="91" spans="1:12" ht="21">
      <c r="A91" s="303"/>
      <c r="B91" s="207">
        <v>441</v>
      </c>
      <c r="C91" s="208" t="s">
        <v>19</v>
      </c>
      <c r="D91" s="281">
        <f t="shared" si="1"/>
        <v>0</v>
      </c>
      <c r="E91" s="285"/>
      <c r="F91" s="285"/>
      <c r="G91" s="285"/>
      <c r="H91" s="285"/>
      <c r="I91" s="285"/>
      <c r="J91" s="285"/>
      <c r="K91" s="285"/>
      <c r="L91" s="318"/>
    </row>
    <row r="92" spans="1:12" s="68" customFormat="1" ht="21">
      <c r="A92" s="303"/>
      <c r="B92" s="207">
        <v>442</v>
      </c>
      <c r="C92" s="208" t="s">
        <v>20</v>
      </c>
      <c r="D92" s="281">
        <f t="shared" si="1"/>
        <v>0</v>
      </c>
      <c r="E92" s="187"/>
      <c r="F92" s="187"/>
      <c r="G92" s="187"/>
      <c r="H92" s="187"/>
      <c r="I92" s="187"/>
      <c r="J92" s="187"/>
      <c r="K92" s="187"/>
      <c r="L92" s="316"/>
    </row>
    <row r="93" spans="1:12" ht="21">
      <c r="A93" s="303"/>
      <c r="B93" s="207">
        <v>443</v>
      </c>
      <c r="C93" s="208" t="s">
        <v>128</v>
      </c>
      <c r="D93" s="281">
        <f t="shared" si="1"/>
        <v>2700</v>
      </c>
      <c r="E93" s="332">
        <v>700</v>
      </c>
      <c r="F93" s="286"/>
      <c r="G93" s="187">
        <v>2000</v>
      </c>
      <c r="H93" s="286"/>
      <c r="I93" s="286"/>
      <c r="J93" s="286"/>
      <c r="K93" s="286"/>
      <c r="L93" s="320"/>
    </row>
    <row r="94" spans="1:12" ht="21">
      <c r="A94" s="304">
        <v>45</v>
      </c>
      <c r="B94" s="209"/>
      <c r="C94" s="210" t="s">
        <v>0</v>
      </c>
      <c r="D94" s="283">
        <f t="shared" si="1"/>
        <v>1000</v>
      </c>
      <c r="E94" s="287">
        <f>SUM(E95:E96)</f>
        <v>1000</v>
      </c>
      <c r="F94" s="287">
        <f aca="true" t="shared" si="6" ref="F94:L94">SUM(F95:F96)</f>
        <v>0</v>
      </c>
      <c r="G94" s="287">
        <f t="shared" si="6"/>
        <v>0</v>
      </c>
      <c r="H94" s="287">
        <f t="shared" si="6"/>
        <v>0</v>
      </c>
      <c r="I94" s="287">
        <f t="shared" si="6"/>
        <v>0</v>
      </c>
      <c r="J94" s="287">
        <f t="shared" si="6"/>
        <v>0</v>
      </c>
      <c r="K94" s="287">
        <f t="shared" si="6"/>
        <v>0</v>
      </c>
      <c r="L94" s="321">
        <f t="shared" si="6"/>
        <v>0</v>
      </c>
    </row>
    <row r="95" spans="1:12" ht="21">
      <c r="A95" s="303"/>
      <c r="B95" s="207">
        <v>451</v>
      </c>
      <c r="C95" s="208" t="s">
        <v>22</v>
      </c>
      <c r="D95" s="281">
        <f t="shared" si="1"/>
        <v>1000</v>
      </c>
      <c r="E95" s="187">
        <v>1000</v>
      </c>
      <c r="F95" s="187"/>
      <c r="G95" s="187"/>
      <c r="H95" s="286"/>
      <c r="I95" s="187"/>
      <c r="J95" s="286"/>
      <c r="K95" s="286"/>
      <c r="L95" s="320"/>
    </row>
    <row r="96" spans="1:12" s="68" customFormat="1" ht="21">
      <c r="A96" s="303"/>
      <c r="B96" s="207">
        <v>452</v>
      </c>
      <c r="C96" s="208" t="s">
        <v>23</v>
      </c>
      <c r="D96" s="281">
        <f t="shared" si="1"/>
        <v>0</v>
      </c>
      <c r="E96" s="288"/>
      <c r="F96" s="288"/>
      <c r="G96" s="288"/>
      <c r="H96" s="288"/>
      <c r="I96" s="288"/>
      <c r="J96" s="288"/>
      <c r="K96" s="288"/>
      <c r="L96" s="322"/>
    </row>
    <row r="97" spans="1:12" ht="21">
      <c r="A97" s="304">
        <v>46</v>
      </c>
      <c r="B97" s="209"/>
      <c r="C97" s="210" t="s">
        <v>24</v>
      </c>
      <c r="D97" s="283">
        <f t="shared" si="1"/>
        <v>3800</v>
      </c>
      <c r="E97" s="287">
        <f aca="true" t="shared" si="7" ref="E97:L97">SUM(E98:E101)</f>
        <v>3800</v>
      </c>
      <c r="F97" s="287">
        <f t="shared" si="7"/>
        <v>0</v>
      </c>
      <c r="G97" s="287">
        <f t="shared" si="7"/>
        <v>0</v>
      </c>
      <c r="H97" s="287">
        <f t="shared" si="7"/>
        <v>0</v>
      </c>
      <c r="I97" s="287">
        <f t="shared" si="7"/>
        <v>0</v>
      </c>
      <c r="J97" s="287">
        <f t="shared" si="7"/>
        <v>0</v>
      </c>
      <c r="K97" s="287">
        <f t="shared" si="7"/>
        <v>0</v>
      </c>
      <c r="L97" s="321">
        <f t="shared" si="7"/>
        <v>0</v>
      </c>
    </row>
    <row r="98" spans="1:12" ht="21">
      <c r="A98" s="303"/>
      <c r="B98" s="207">
        <v>461</v>
      </c>
      <c r="C98" s="208" t="s">
        <v>58</v>
      </c>
      <c r="D98" s="281">
        <f t="shared" si="1"/>
        <v>0</v>
      </c>
      <c r="E98" s="286"/>
      <c r="F98" s="286"/>
      <c r="G98" s="187"/>
      <c r="H98" s="187"/>
      <c r="I98" s="286"/>
      <c r="J98" s="187"/>
      <c r="K98" s="187"/>
      <c r="L98" s="316"/>
    </row>
    <row r="99" spans="1:12" ht="21">
      <c r="A99" s="303"/>
      <c r="B99" s="207">
        <v>462</v>
      </c>
      <c r="C99" s="208" t="s">
        <v>25</v>
      </c>
      <c r="D99" s="281">
        <f t="shared" si="1"/>
        <v>0</v>
      </c>
      <c r="E99" s="286" t="s">
        <v>120</v>
      </c>
      <c r="F99" s="286"/>
      <c r="G99" s="187" t="s">
        <v>120</v>
      </c>
      <c r="H99" s="187"/>
      <c r="I99" s="286"/>
      <c r="J99" s="187"/>
      <c r="K99" s="187"/>
      <c r="L99" s="316"/>
    </row>
    <row r="100" spans="1:12" ht="21">
      <c r="A100" s="303"/>
      <c r="B100" s="207">
        <v>4624</v>
      </c>
      <c r="C100" s="208" t="s">
        <v>168</v>
      </c>
      <c r="D100" s="281">
        <f t="shared" si="1"/>
        <v>3800</v>
      </c>
      <c r="E100" s="286">
        <v>3800</v>
      </c>
      <c r="F100" s="286"/>
      <c r="G100" s="187"/>
      <c r="H100" s="187"/>
      <c r="I100" s="286"/>
      <c r="J100" s="187"/>
      <c r="K100" s="187"/>
      <c r="L100" s="316"/>
    </row>
    <row r="101" spans="1:12" ht="21">
      <c r="A101" s="303"/>
      <c r="B101" s="207">
        <v>4624</v>
      </c>
      <c r="C101" s="208" t="s">
        <v>116</v>
      </c>
      <c r="D101" s="281">
        <f t="shared" si="1"/>
        <v>0</v>
      </c>
      <c r="E101" s="286" t="s">
        <v>120</v>
      </c>
      <c r="F101" s="286"/>
      <c r="G101" s="187" t="s">
        <v>120</v>
      </c>
      <c r="H101" s="187"/>
      <c r="I101" s="286"/>
      <c r="J101" s="187"/>
      <c r="K101" s="187" t="s">
        <v>120</v>
      </c>
      <c r="L101" s="316"/>
    </row>
    <row r="102" spans="1:12" ht="42">
      <c r="A102" s="304">
        <v>47</v>
      </c>
      <c r="B102" s="209"/>
      <c r="C102" s="210" t="s">
        <v>26</v>
      </c>
      <c r="D102" s="283">
        <f t="shared" si="1"/>
        <v>0</v>
      </c>
      <c r="E102" s="284">
        <f>SUM(E103)</f>
        <v>0</v>
      </c>
      <c r="F102" s="284">
        <f aca="true" t="shared" si="8" ref="F102:L102">SUM(F103)</f>
        <v>0</v>
      </c>
      <c r="G102" s="284">
        <f t="shared" si="8"/>
        <v>0</v>
      </c>
      <c r="H102" s="284">
        <f t="shared" si="8"/>
        <v>0</v>
      </c>
      <c r="I102" s="284">
        <f t="shared" si="8"/>
        <v>0</v>
      </c>
      <c r="J102" s="284">
        <f t="shared" si="8"/>
        <v>0</v>
      </c>
      <c r="K102" s="284">
        <f t="shared" si="8"/>
        <v>0</v>
      </c>
      <c r="L102" s="317">
        <f t="shared" si="8"/>
        <v>0</v>
      </c>
    </row>
    <row r="103" spans="1:12" ht="42" thickBot="1">
      <c r="A103" s="306"/>
      <c r="B103" s="215">
        <v>471</v>
      </c>
      <c r="C103" s="216" t="s">
        <v>26</v>
      </c>
      <c r="D103" s="289" t="b">
        <f>E107=SUM(E103:L103)</f>
        <v>1</v>
      </c>
      <c r="E103" s="290">
        <v>0</v>
      </c>
      <c r="F103" s="290">
        <v>0</v>
      </c>
      <c r="G103" s="290">
        <v>0</v>
      </c>
      <c r="H103" s="291">
        <v>0</v>
      </c>
      <c r="I103" s="290">
        <v>0</v>
      </c>
      <c r="J103" s="291">
        <v>0</v>
      </c>
      <c r="K103" s="291">
        <v>0</v>
      </c>
      <c r="L103" s="323">
        <v>0</v>
      </c>
    </row>
    <row r="104" spans="1:12" s="68" customFormat="1" ht="21" thickTop="1">
      <c r="A104" s="407" t="s">
        <v>95</v>
      </c>
      <c r="B104" s="408"/>
      <c r="C104" s="408"/>
      <c r="D104" s="292">
        <f aca="true" t="shared" si="9" ref="D104:L104">SUM(D48,D52,D88,D90,D94,D97,D102)</f>
        <v>2424890</v>
      </c>
      <c r="E104" s="293">
        <f t="shared" si="9"/>
        <v>239730</v>
      </c>
      <c r="F104" s="293">
        <f t="shared" si="9"/>
        <v>2066400</v>
      </c>
      <c r="G104" s="293">
        <f t="shared" si="9"/>
        <v>118700</v>
      </c>
      <c r="H104" s="293">
        <f>SUM(H48,H52,H88,H90,H94,H97,H102)</f>
        <v>60</v>
      </c>
      <c r="I104" s="293">
        <f t="shared" si="9"/>
        <v>0</v>
      </c>
      <c r="J104" s="293">
        <f t="shared" si="9"/>
        <v>0</v>
      </c>
      <c r="K104" s="293">
        <f t="shared" si="9"/>
        <v>0</v>
      </c>
      <c r="L104" s="324">
        <f t="shared" si="9"/>
        <v>0</v>
      </c>
    </row>
    <row r="105" spans="1:12" ht="21" thickBot="1">
      <c r="A105" s="409" t="s">
        <v>49</v>
      </c>
      <c r="B105" s="410"/>
      <c r="C105" s="411"/>
      <c r="D105" s="217">
        <f>SUM(E104:L104)</f>
        <v>2424890</v>
      </c>
      <c r="E105" s="218"/>
      <c r="F105" s="218"/>
      <c r="G105" s="200"/>
      <c r="H105" s="200"/>
      <c r="I105" s="200"/>
      <c r="J105" s="200"/>
      <c r="K105" s="200"/>
      <c r="L105" s="325"/>
    </row>
    <row r="106" spans="1:12" ht="21.75" thickBot="1" thickTop="1">
      <c r="A106" s="412" t="s">
        <v>54</v>
      </c>
      <c r="B106" s="413"/>
      <c r="C106" s="414"/>
      <c r="D106" s="219"/>
      <c r="E106" s="218"/>
      <c r="F106" s="218"/>
      <c r="G106" s="200"/>
      <c r="H106" s="200"/>
      <c r="I106" s="200"/>
      <c r="J106" s="200"/>
      <c r="K106" s="200"/>
      <c r="L106" s="325"/>
    </row>
    <row r="107" spans="1:12" ht="21.75" thickBot="1" thickTop="1">
      <c r="A107" s="415" t="s">
        <v>50</v>
      </c>
      <c r="B107" s="416"/>
      <c r="C107" s="417"/>
      <c r="D107" s="220">
        <f>SUM(D105:D106)</f>
        <v>2424890</v>
      </c>
      <c r="E107" s="218"/>
      <c r="F107" s="218"/>
      <c r="G107" s="200"/>
      <c r="H107" s="200"/>
      <c r="I107" s="200"/>
      <c r="J107" s="200"/>
      <c r="K107" s="200"/>
      <c r="L107" s="325"/>
    </row>
    <row r="108" spans="1:12" ht="15.75" customHeight="1" thickTop="1">
      <c r="A108" s="307"/>
      <c r="B108" s="221"/>
      <c r="C108" s="221"/>
      <c r="D108" s="218"/>
      <c r="E108" s="218"/>
      <c r="F108" s="218"/>
      <c r="G108" s="200"/>
      <c r="H108" s="200"/>
      <c r="I108" s="200"/>
      <c r="J108" s="200"/>
      <c r="K108" s="200"/>
      <c r="L108" s="325"/>
    </row>
    <row r="109" spans="1:12" ht="21">
      <c r="A109" s="420" t="s">
        <v>123</v>
      </c>
      <c r="B109" s="421"/>
      <c r="C109" s="421"/>
      <c r="D109" s="218"/>
      <c r="E109" s="218"/>
      <c r="F109" s="218"/>
      <c r="G109" s="200"/>
      <c r="H109" s="200"/>
      <c r="I109" s="200"/>
      <c r="J109" s="200"/>
      <c r="K109" s="200"/>
      <c r="L109" s="325"/>
    </row>
    <row r="110" spans="1:12" s="224" customFormat="1" ht="21">
      <c r="A110" s="422" t="s">
        <v>148</v>
      </c>
      <c r="B110" s="423"/>
      <c r="C110" s="423"/>
      <c r="D110" s="222"/>
      <c r="E110" s="223"/>
      <c r="F110" s="223"/>
      <c r="G110" s="200"/>
      <c r="H110" s="200"/>
      <c r="I110" s="200"/>
      <c r="J110" s="200"/>
      <c r="K110" s="200"/>
      <c r="L110" s="325"/>
    </row>
    <row r="111" spans="1:12" ht="84">
      <c r="A111" s="405" t="s">
        <v>86</v>
      </c>
      <c r="B111" s="406"/>
      <c r="C111" s="202" t="s">
        <v>87</v>
      </c>
      <c r="D111" s="203" t="s">
        <v>147</v>
      </c>
      <c r="E111" s="202" t="s">
        <v>88</v>
      </c>
      <c r="F111" s="204" t="s">
        <v>7</v>
      </c>
      <c r="G111" s="204" t="s">
        <v>99</v>
      </c>
      <c r="H111" s="204" t="s">
        <v>89</v>
      </c>
      <c r="I111" s="204" t="s">
        <v>90</v>
      </c>
      <c r="J111" s="204" t="s">
        <v>91</v>
      </c>
      <c r="K111" s="204" t="s">
        <v>92</v>
      </c>
      <c r="L111" s="313" t="s">
        <v>93</v>
      </c>
    </row>
    <row r="112" spans="1:12" ht="21">
      <c r="A112" s="302">
        <v>41</v>
      </c>
      <c r="B112" s="205"/>
      <c r="C112" s="206" t="s">
        <v>9</v>
      </c>
      <c r="D112" s="279">
        <f aca="true" t="shared" si="10" ref="D112:D137">SUM(E112:L112)</f>
        <v>0</v>
      </c>
      <c r="E112" s="280">
        <f>SUM(E113:E115)</f>
        <v>0</v>
      </c>
      <c r="F112" s="280">
        <f aca="true" t="shared" si="11" ref="F112:L112">SUM(F113:F115)</f>
        <v>0</v>
      </c>
      <c r="G112" s="280">
        <f t="shared" si="11"/>
        <v>0</v>
      </c>
      <c r="H112" s="280">
        <f t="shared" si="11"/>
        <v>0</v>
      </c>
      <c r="I112" s="280">
        <f t="shared" si="11"/>
        <v>0</v>
      </c>
      <c r="J112" s="280">
        <f t="shared" si="11"/>
        <v>0</v>
      </c>
      <c r="K112" s="280">
        <f t="shared" si="11"/>
        <v>0</v>
      </c>
      <c r="L112" s="314">
        <f t="shared" si="11"/>
        <v>0</v>
      </c>
    </row>
    <row r="113" spans="1:12" ht="21">
      <c r="A113" s="303"/>
      <c r="B113" s="207">
        <v>411</v>
      </c>
      <c r="C113" s="208" t="s">
        <v>1</v>
      </c>
      <c r="D113" s="300" t="s">
        <v>120</v>
      </c>
      <c r="E113" s="282"/>
      <c r="F113" s="282"/>
      <c r="G113" s="282" t="s">
        <v>120</v>
      </c>
      <c r="H113" s="282"/>
      <c r="I113" s="282"/>
      <c r="J113" s="282"/>
      <c r="K113" s="282"/>
      <c r="L113" s="315"/>
    </row>
    <row r="114" spans="1:12" ht="21">
      <c r="A114" s="303"/>
      <c r="B114" s="207">
        <v>412</v>
      </c>
      <c r="C114" s="208" t="s">
        <v>10</v>
      </c>
      <c r="D114" s="281" t="s">
        <v>120</v>
      </c>
      <c r="E114" s="187"/>
      <c r="F114" s="187"/>
      <c r="G114" s="187" t="s">
        <v>120</v>
      </c>
      <c r="H114" s="187"/>
      <c r="I114" s="187"/>
      <c r="J114" s="187"/>
      <c r="K114" s="187"/>
      <c r="L114" s="316"/>
    </row>
    <row r="115" spans="1:12" ht="21">
      <c r="A115" s="303"/>
      <c r="B115" s="207">
        <v>413</v>
      </c>
      <c r="C115" s="208" t="s">
        <v>2</v>
      </c>
      <c r="D115" s="300" t="s">
        <v>120</v>
      </c>
      <c r="E115" s="187"/>
      <c r="F115" s="187"/>
      <c r="G115" s="187" t="s">
        <v>120</v>
      </c>
      <c r="H115" s="187"/>
      <c r="I115" s="187"/>
      <c r="J115" s="187"/>
      <c r="K115" s="187"/>
      <c r="L115" s="316"/>
    </row>
    <row r="116" spans="1:12" ht="21">
      <c r="A116" s="304">
        <v>42</v>
      </c>
      <c r="B116" s="209"/>
      <c r="C116" s="210" t="s">
        <v>3</v>
      </c>
      <c r="D116" s="283">
        <f t="shared" si="10"/>
        <v>0</v>
      </c>
      <c r="E116" s="284">
        <f>SUM(E117:E123)</f>
        <v>0</v>
      </c>
      <c r="F116" s="284">
        <f aca="true" t="shared" si="12" ref="F116:L116">SUM(F117:F123)</f>
        <v>0</v>
      </c>
      <c r="G116" s="284">
        <f t="shared" si="12"/>
        <v>0</v>
      </c>
      <c r="H116" s="284">
        <f t="shared" si="12"/>
        <v>0</v>
      </c>
      <c r="I116" s="284">
        <f t="shared" si="12"/>
        <v>0</v>
      </c>
      <c r="J116" s="284">
        <f t="shared" si="12"/>
        <v>0</v>
      </c>
      <c r="K116" s="284">
        <f t="shared" si="12"/>
        <v>0</v>
      </c>
      <c r="L116" s="317">
        <f t="shared" si="12"/>
        <v>0</v>
      </c>
    </row>
    <row r="117" spans="1:12" ht="21">
      <c r="A117" s="303"/>
      <c r="B117" s="207">
        <v>421</v>
      </c>
      <c r="C117" s="208" t="s">
        <v>11</v>
      </c>
      <c r="D117" s="300" t="s">
        <v>120</v>
      </c>
      <c r="E117" s="285"/>
      <c r="F117" s="285"/>
      <c r="G117" s="285" t="s">
        <v>120</v>
      </c>
      <c r="H117" s="285"/>
      <c r="I117" s="285"/>
      <c r="J117" s="285"/>
      <c r="K117" s="285"/>
      <c r="L117" s="318"/>
    </row>
    <row r="118" spans="1:12" ht="42">
      <c r="A118" s="303"/>
      <c r="B118" s="207">
        <v>422</v>
      </c>
      <c r="C118" s="208" t="s">
        <v>12</v>
      </c>
      <c r="D118" s="281">
        <f t="shared" si="10"/>
        <v>0</v>
      </c>
      <c r="E118" s="187"/>
      <c r="F118" s="187"/>
      <c r="G118" s="187"/>
      <c r="H118" s="187"/>
      <c r="I118" s="187"/>
      <c r="J118" s="187"/>
      <c r="K118" s="187"/>
      <c r="L118" s="316"/>
    </row>
    <row r="119" spans="1:12" ht="21">
      <c r="A119" s="303"/>
      <c r="B119" s="207">
        <v>423</v>
      </c>
      <c r="C119" s="208" t="s">
        <v>13</v>
      </c>
      <c r="D119" s="281">
        <f t="shared" si="10"/>
        <v>0</v>
      </c>
      <c r="E119" s="285"/>
      <c r="F119" s="285"/>
      <c r="G119" s="285"/>
      <c r="H119" s="285"/>
      <c r="I119" s="285"/>
      <c r="J119" s="285"/>
      <c r="K119" s="285"/>
      <c r="L119" s="318"/>
    </row>
    <row r="120" spans="1:12" ht="21">
      <c r="A120" s="303"/>
      <c r="B120" s="207">
        <v>424</v>
      </c>
      <c r="C120" s="208" t="s">
        <v>14</v>
      </c>
      <c r="D120" s="281">
        <f t="shared" si="10"/>
        <v>0</v>
      </c>
      <c r="E120" s="187"/>
      <c r="F120" s="187"/>
      <c r="G120" s="187" t="s">
        <v>120</v>
      </c>
      <c r="H120" s="187"/>
      <c r="I120" s="187"/>
      <c r="J120" s="187"/>
      <c r="K120" s="187"/>
      <c r="L120" s="316"/>
    </row>
    <row r="121" spans="1:12" ht="21">
      <c r="A121" s="303"/>
      <c r="B121" s="207">
        <v>425</v>
      </c>
      <c r="C121" s="208" t="s">
        <v>5</v>
      </c>
      <c r="D121" s="300">
        <f t="shared" si="10"/>
        <v>0</v>
      </c>
      <c r="E121" s="187"/>
      <c r="F121" s="187"/>
      <c r="G121" s="187" t="s">
        <v>120</v>
      </c>
      <c r="H121" s="187"/>
      <c r="I121" s="187"/>
      <c r="J121" s="187"/>
      <c r="K121" s="187"/>
      <c r="L121" s="316"/>
    </row>
    <row r="122" spans="1:12" ht="21">
      <c r="A122" s="303"/>
      <c r="B122" s="207">
        <v>426</v>
      </c>
      <c r="C122" s="208" t="s">
        <v>4</v>
      </c>
      <c r="D122" s="281">
        <f t="shared" si="10"/>
        <v>0</v>
      </c>
      <c r="E122" s="285"/>
      <c r="F122" s="285"/>
      <c r="G122" s="285"/>
      <c r="H122" s="285"/>
      <c r="I122" s="285"/>
      <c r="J122" s="285"/>
      <c r="K122" s="285"/>
      <c r="L122" s="318"/>
    </row>
    <row r="123" spans="1:12" ht="21">
      <c r="A123" s="303"/>
      <c r="B123" s="207">
        <v>429</v>
      </c>
      <c r="C123" s="208" t="s">
        <v>15</v>
      </c>
      <c r="D123" s="281">
        <f t="shared" si="10"/>
        <v>0</v>
      </c>
      <c r="E123" s="285"/>
      <c r="F123" s="285"/>
      <c r="G123" s="285"/>
      <c r="H123" s="285"/>
      <c r="I123" s="285"/>
      <c r="J123" s="285"/>
      <c r="K123" s="285"/>
      <c r="L123" s="318"/>
    </row>
    <row r="124" spans="1:12" ht="21">
      <c r="A124" s="304">
        <v>43</v>
      </c>
      <c r="B124" s="209"/>
      <c r="C124" s="210" t="s">
        <v>16</v>
      </c>
      <c r="D124" s="283">
        <f t="shared" si="10"/>
        <v>0</v>
      </c>
      <c r="E124" s="284">
        <f>SUM(E125)</f>
        <v>0</v>
      </c>
      <c r="F124" s="284">
        <f aca="true" t="shared" si="13" ref="F124:L124">SUM(F125)</f>
        <v>0</v>
      </c>
      <c r="G124" s="284">
        <f t="shared" si="13"/>
        <v>0</v>
      </c>
      <c r="H124" s="284">
        <f t="shared" si="13"/>
        <v>0</v>
      </c>
      <c r="I124" s="284">
        <f t="shared" si="13"/>
        <v>0</v>
      </c>
      <c r="J124" s="284">
        <f t="shared" si="13"/>
        <v>0</v>
      </c>
      <c r="K124" s="284">
        <f t="shared" si="13"/>
        <v>0</v>
      </c>
      <c r="L124" s="317">
        <f t="shared" si="13"/>
        <v>0</v>
      </c>
    </row>
    <row r="125" spans="1:12" ht="21">
      <c r="A125" s="303"/>
      <c r="B125" s="207">
        <v>431</v>
      </c>
      <c r="C125" s="208" t="s">
        <v>17</v>
      </c>
      <c r="D125" s="281">
        <f t="shared" si="10"/>
        <v>0</v>
      </c>
      <c r="E125" s="187"/>
      <c r="F125" s="187"/>
      <c r="G125" s="187"/>
      <c r="H125" s="187"/>
      <c r="I125" s="187"/>
      <c r="J125" s="187"/>
      <c r="K125" s="187"/>
      <c r="L125" s="316"/>
    </row>
    <row r="126" spans="1:12" ht="21">
      <c r="A126" s="304">
        <v>44</v>
      </c>
      <c r="B126" s="209"/>
      <c r="C126" s="210" t="s">
        <v>18</v>
      </c>
      <c r="D126" s="283">
        <f t="shared" si="10"/>
        <v>0</v>
      </c>
      <c r="E126" s="284">
        <f>SUM(E127:E129)</f>
        <v>0</v>
      </c>
      <c r="F126" s="284">
        <f aca="true" t="shared" si="14" ref="F126:L126">SUM(F127:F129)</f>
        <v>0</v>
      </c>
      <c r="G126" s="284">
        <f t="shared" si="14"/>
        <v>0</v>
      </c>
      <c r="H126" s="284">
        <f t="shared" si="14"/>
        <v>0</v>
      </c>
      <c r="I126" s="284">
        <f t="shared" si="14"/>
        <v>0</v>
      </c>
      <c r="J126" s="284">
        <f t="shared" si="14"/>
        <v>0</v>
      </c>
      <c r="K126" s="284">
        <f t="shared" si="14"/>
        <v>0</v>
      </c>
      <c r="L126" s="317">
        <f t="shared" si="14"/>
        <v>0</v>
      </c>
    </row>
    <row r="127" spans="1:12" ht="21">
      <c r="A127" s="303"/>
      <c r="B127" s="207">
        <v>441</v>
      </c>
      <c r="C127" s="208" t="s">
        <v>19</v>
      </c>
      <c r="D127" s="281">
        <f t="shared" si="10"/>
        <v>0</v>
      </c>
      <c r="E127" s="285"/>
      <c r="F127" s="285"/>
      <c r="G127" s="285"/>
      <c r="H127" s="285"/>
      <c r="I127" s="285"/>
      <c r="J127" s="285"/>
      <c r="K127" s="285"/>
      <c r="L127" s="318"/>
    </row>
    <row r="128" spans="1:12" ht="21">
      <c r="A128" s="303"/>
      <c r="B128" s="207">
        <v>442</v>
      </c>
      <c r="C128" s="208" t="s">
        <v>20</v>
      </c>
      <c r="D128" s="281">
        <f t="shared" si="10"/>
        <v>0</v>
      </c>
      <c r="E128" s="187"/>
      <c r="F128" s="187"/>
      <c r="G128" s="187"/>
      <c r="H128" s="187"/>
      <c r="I128" s="187"/>
      <c r="J128" s="187"/>
      <c r="K128" s="187"/>
      <c r="L128" s="316"/>
    </row>
    <row r="129" spans="1:12" ht="21">
      <c r="A129" s="303"/>
      <c r="B129" s="207">
        <v>443</v>
      </c>
      <c r="C129" s="208" t="s">
        <v>21</v>
      </c>
      <c r="D129" s="281">
        <f t="shared" si="10"/>
        <v>0</v>
      </c>
      <c r="E129" s="286"/>
      <c r="F129" s="286"/>
      <c r="G129" s="187"/>
      <c r="H129" s="286"/>
      <c r="I129" s="286"/>
      <c r="J129" s="286"/>
      <c r="K129" s="286"/>
      <c r="L129" s="320"/>
    </row>
    <row r="130" spans="1:12" ht="21">
      <c r="A130" s="304">
        <v>45</v>
      </c>
      <c r="B130" s="209"/>
      <c r="C130" s="210" t="s">
        <v>0</v>
      </c>
      <c r="D130" s="283">
        <f t="shared" si="10"/>
        <v>0</v>
      </c>
      <c r="E130" s="287">
        <f>SUM(E131:E132)</f>
        <v>0</v>
      </c>
      <c r="F130" s="287">
        <f aca="true" t="shared" si="15" ref="F130:L130">SUM(F131:F132)</f>
        <v>0</v>
      </c>
      <c r="G130" s="287">
        <f t="shared" si="15"/>
        <v>0</v>
      </c>
      <c r="H130" s="287">
        <f t="shared" si="15"/>
        <v>0</v>
      </c>
      <c r="I130" s="287">
        <f t="shared" si="15"/>
        <v>0</v>
      </c>
      <c r="J130" s="287">
        <f t="shared" si="15"/>
        <v>0</v>
      </c>
      <c r="K130" s="287">
        <f t="shared" si="15"/>
        <v>0</v>
      </c>
      <c r="L130" s="321">
        <f t="shared" si="15"/>
        <v>0</v>
      </c>
    </row>
    <row r="131" spans="1:12" ht="21">
      <c r="A131" s="303"/>
      <c r="B131" s="207">
        <v>451</v>
      </c>
      <c r="C131" s="208" t="s">
        <v>22</v>
      </c>
      <c r="D131" s="281">
        <f t="shared" si="10"/>
        <v>0</v>
      </c>
      <c r="E131" s="187"/>
      <c r="F131" s="187"/>
      <c r="G131" s="187"/>
      <c r="H131" s="286"/>
      <c r="I131" s="187"/>
      <c r="J131" s="286"/>
      <c r="K131" s="286"/>
      <c r="L131" s="320"/>
    </row>
    <row r="132" spans="1:12" ht="21">
      <c r="A132" s="303"/>
      <c r="B132" s="207">
        <v>452</v>
      </c>
      <c r="C132" s="208" t="s">
        <v>23</v>
      </c>
      <c r="D132" s="281">
        <f t="shared" si="10"/>
        <v>0</v>
      </c>
      <c r="E132" s="288"/>
      <c r="F132" s="288"/>
      <c r="G132" s="288"/>
      <c r="H132" s="288"/>
      <c r="I132" s="288"/>
      <c r="J132" s="288"/>
      <c r="K132" s="288"/>
      <c r="L132" s="322"/>
    </row>
    <row r="133" spans="1:12" ht="21">
      <c r="A133" s="304">
        <v>46</v>
      </c>
      <c r="B133" s="209"/>
      <c r="C133" s="210" t="s">
        <v>24</v>
      </c>
      <c r="D133" s="283">
        <f t="shared" si="10"/>
        <v>0</v>
      </c>
      <c r="E133" s="287">
        <f>SUM(E134:E135)</f>
        <v>0</v>
      </c>
      <c r="F133" s="287">
        <f aca="true" t="shared" si="16" ref="F133:L133">SUM(F134:F135)</f>
        <v>0</v>
      </c>
      <c r="G133" s="287">
        <f t="shared" si="16"/>
        <v>0</v>
      </c>
      <c r="H133" s="287">
        <f t="shared" si="16"/>
        <v>0</v>
      </c>
      <c r="I133" s="287">
        <f t="shared" si="16"/>
        <v>0</v>
      </c>
      <c r="J133" s="287">
        <f t="shared" si="16"/>
        <v>0</v>
      </c>
      <c r="K133" s="287">
        <f t="shared" si="16"/>
        <v>0</v>
      </c>
      <c r="L133" s="321">
        <f t="shared" si="16"/>
        <v>0</v>
      </c>
    </row>
    <row r="134" spans="1:12" ht="21">
      <c r="A134" s="303"/>
      <c r="B134" s="207">
        <v>461</v>
      </c>
      <c r="C134" s="208" t="s">
        <v>94</v>
      </c>
      <c r="D134" s="281">
        <f t="shared" si="10"/>
        <v>0</v>
      </c>
      <c r="E134" s="286"/>
      <c r="F134" s="286"/>
      <c r="G134" s="187"/>
      <c r="H134" s="187"/>
      <c r="I134" s="286"/>
      <c r="J134" s="187"/>
      <c r="K134" s="187"/>
      <c r="L134" s="316"/>
    </row>
    <row r="135" spans="1:12" ht="21">
      <c r="A135" s="303"/>
      <c r="B135" s="207">
        <v>462</v>
      </c>
      <c r="C135" s="208" t="s">
        <v>25</v>
      </c>
      <c r="D135" s="281">
        <f t="shared" si="10"/>
        <v>0</v>
      </c>
      <c r="E135" s="286"/>
      <c r="F135" s="286"/>
      <c r="G135" s="187"/>
      <c r="H135" s="286"/>
      <c r="I135" s="286"/>
      <c r="J135" s="286"/>
      <c r="K135" s="286"/>
      <c r="L135" s="320"/>
    </row>
    <row r="136" spans="1:12" ht="42">
      <c r="A136" s="304">
        <v>47</v>
      </c>
      <c r="B136" s="209"/>
      <c r="C136" s="210" t="s">
        <v>26</v>
      </c>
      <c r="D136" s="283">
        <f t="shared" si="10"/>
        <v>0</v>
      </c>
      <c r="E136" s="284">
        <f>SUM(E137)</f>
        <v>0</v>
      </c>
      <c r="F136" s="284">
        <f aca="true" t="shared" si="17" ref="F136:L136">SUM(F137)</f>
        <v>0</v>
      </c>
      <c r="G136" s="284">
        <f t="shared" si="17"/>
        <v>0</v>
      </c>
      <c r="H136" s="284">
        <f t="shared" si="17"/>
        <v>0</v>
      </c>
      <c r="I136" s="284">
        <f t="shared" si="17"/>
        <v>0</v>
      </c>
      <c r="J136" s="284">
        <f t="shared" si="17"/>
        <v>0</v>
      </c>
      <c r="K136" s="284">
        <f t="shared" si="17"/>
        <v>0</v>
      </c>
      <c r="L136" s="317">
        <f t="shared" si="17"/>
        <v>0</v>
      </c>
    </row>
    <row r="137" spans="1:12" ht="42" thickBot="1">
      <c r="A137" s="306"/>
      <c r="B137" s="215">
        <v>471</v>
      </c>
      <c r="C137" s="216" t="s">
        <v>26</v>
      </c>
      <c r="D137" s="289">
        <f t="shared" si="10"/>
        <v>0</v>
      </c>
      <c r="E137" s="290"/>
      <c r="F137" s="290"/>
      <c r="G137" s="290"/>
      <c r="H137" s="291"/>
      <c r="I137" s="290"/>
      <c r="J137" s="291"/>
      <c r="K137" s="291"/>
      <c r="L137" s="323"/>
    </row>
    <row r="138" spans="1:12" ht="21" thickTop="1">
      <c r="A138" s="407" t="s">
        <v>95</v>
      </c>
      <c r="B138" s="408"/>
      <c r="C138" s="408"/>
      <c r="D138" s="292">
        <f>SUM(D112,D116,D124,D126,D130,D133,D136)</f>
        <v>0</v>
      </c>
      <c r="E138" s="293">
        <f>SUM(E112,E116,E124,E126,E130,E133,E136)</f>
        <v>0</v>
      </c>
      <c r="F138" s="293">
        <f aca="true" t="shared" si="18" ref="F138:L138">SUM(F112,F116,F124,F126,F130,F133,F136)</f>
        <v>0</v>
      </c>
      <c r="G138" s="293">
        <f t="shared" si="18"/>
        <v>0</v>
      </c>
      <c r="H138" s="293">
        <f t="shared" si="18"/>
        <v>0</v>
      </c>
      <c r="I138" s="293">
        <f t="shared" si="18"/>
        <v>0</v>
      </c>
      <c r="J138" s="293">
        <f t="shared" si="18"/>
        <v>0</v>
      </c>
      <c r="K138" s="293">
        <f t="shared" si="18"/>
        <v>0</v>
      </c>
      <c r="L138" s="324">
        <f t="shared" si="18"/>
        <v>0</v>
      </c>
    </row>
    <row r="139" spans="1:12" ht="21" thickBot="1">
      <c r="A139" s="409" t="s">
        <v>49</v>
      </c>
      <c r="B139" s="410"/>
      <c r="C139" s="411"/>
      <c r="D139" s="217">
        <f>SUM(E138:L138)</f>
        <v>0</v>
      </c>
      <c r="E139" s="218"/>
      <c r="F139" s="218"/>
      <c r="G139" s="200"/>
      <c r="H139" s="200"/>
      <c r="I139" s="200"/>
      <c r="J139" s="200"/>
      <c r="K139" s="200"/>
      <c r="L139" s="325"/>
    </row>
    <row r="140" spans="1:12" ht="21.75" thickBot="1" thickTop="1">
      <c r="A140" s="412" t="s">
        <v>54</v>
      </c>
      <c r="B140" s="413"/>
      <c r="C140" s="414"/>
      <c r="D140" s="219"/>
      <c r="E140" s="218"/>
      <c r="F140" s="218"/>
      <c r="G140" s="308"/>
      <c r="H140" s="308"/>
      <c r="I140" s="308"/>
      <c r="J140" s="308"/>
      <c r="K140" s="308"/>
      <c r="L140" s="326"/>
    </row>
    <row r="141" spans="1:12" ht="21.75" thickBot="1" thickTop="1">
      <c r="A141" s="415" t="s">
        <v>50</v>
      </c>
      <c r="B141" s="416"/>
      <c r="C141" s="417"/>
      <c r="D141" s="220">
        <f>SUM(D139:D140)</f>
        <v>0</v>
      </c>
      <c r="E141" s="218"/>
      <c r="F141" s="218"/>
      <c r="G141" s="308"/>
      <c r="H141" s="308"/>
      <c r="I141" s="308"/>
      <c r="J141" s="308"/>
      <c r="K141" s="308"/>
      <c r="L141" s="326"/>
    </row>
    <row r="142" spans="1:12" ht="13.5" customHeight="1" thickTop="1">
      <c r="A142" s="309"/>
      <c r="B142" s="200"/>
      <c r="C142" s="200"/>
      <c r="D142" s="200"/>
      <c r="E142" s="200"/>
      <c r="F142" s="200"/>
      <c r="G142" s="308"/>
      <c r="H142" s="308"/>
      <c r="I142" s="308"/>
      <c r="J142" s="308"/>
      <c r="K142" s="308"/>
      <c r="L142" s="326"/>
    </row>
    <row r="143" spans="1:12" ht="21">
      <c r="A143" s="418" t="s">
        <v>57</v>
      </c>
      <c r="B143" s="419"/>
      <c r="C143" s="419"/>
      <c r="D143" s="226">
        <f>D107+D141</f>
        <v>2424890</v>
      </c>
      <c r="E143" s="226"/>
      <c r="F143" s="227">
        <f>SUM(D143:E143)</f>
        <v>2424890</v>
      </c>
      <c r="G143" s="308"/>
      <c r="H143" s="308"/>
      <c r="I143" s="308"/>
      <c r="J143" s="308"/>
      <c r="K143" s="308"/>
      <c r="L143" s="326"/>
    </row>
    <row r="144" spans="1:12" ht="21">
      <c r="A144" s="396" t="s">
        <v>55</v>
      </c>
      <c r="B144" s="397"/>
      <c r="C144" s="398"/>
      <c r="D144" s="192">
        <f>D36-D143</f>
        <v>-14730</v>
      </c>
      <c r="E144" s="192"/>
      <c r="F144" s="228">
        <f>SUM(D144:E144)</f>
        <v>-14730</v>
      </c>
      <c r="G144" s="308"/>
      <c r="H144" s="308"/>
      <c r="I144" s="308"/>
      <c r="J144" s="308"/>
      <c r="K144" s="308"/>
      <c r="L144" s="326"/>
    </row>
    <row r="145" spans="1:12" ht="21">
      <c r="A145" s="399" t="s">
        <v>51</v>
      </c>
      <c r="B145" s="400"/>
      <c r="C145" s="400"/>
      <c r="D145" s="192"/>
      <c r="E145" s="192"/>
      <c r="F145" s="228"/>
      <c r="G145" s="308"/>
      <c r="H145" s="308"/>
      <c r="I145" s="308"/>
      <c r="J145" s="308"/>
      <c r="K145" s="308"/>
      <c r="L145" s="326"/>
    </row>
    <row r="146" spans="1:12" ht="21">
      <c r="A146" s="401" t="s">
        <v>52</v>
      </c>
      <c r="B146" s="402"/>
      <c r="C146" s="402"/>
      <c r="D146" s="229">
        <f>D144</f>
        <v>-14730</v>
      </c>
      <c r="E146" s="229"/>
      <c r="F146" s="230">
        <f>SUM(D146:E146)</f>
        <v>-14730</v>
      </c>
      <c r="G146" s="308"/>
      <c r="H146" s="308"/>
      <c r="I146" s="308"/>
      <c r="J146" s="308"/>
      <c r="K146" s="308"/>
      <c r="L146" s="326"/>
    </row>
    <row r="147" spans="1:12" ht="21">
      <c r="A147" s="403" t="s">
        <v>56</v>
      </c>
      <c r="B147" s="404"/>
      <c r="C147" s="404"/>
      <c r="D147" s="231"/>
      <c r="E147" s="231"/>
      <c r="F147" s="232"/>
      <c r="G147" s="308"/>
      <c r="H147" s="308"/>
      <c r="I147" s="308"/>
      <c r="J147" s="308"/>
      <c r="K147" s="308"/>
      <c r="L147" s="326"/>
    </row>
    <row r="148" spans="1:6" ht="21">
      <c r="A148" s="175"/>
      <c r="B148" s="175"/>
      <c r="C148" s="175"/>
      <c r="D148" s="175"/>
      <c r="E148" s="175"/>
      <c r="F148" s="175"/>
    </row>
    <row r="149" spans="1:6" ht="21">
      <c r="A149" s="175"/>
      <c r="B149" s="175"/>
      <c r="C149" s="175"/>
      <c r="D149" s="175"/>
      <c r="E149" s="175"/>
      <c r="F149" s="175"/>
    </row>
    <row r="150" spans="1:6" ht="21">
      <c r="A150" s="175"/>
      <c r="B150" s="175"/>
      <c r="C150" s="175"/>
      <c r="D150" s="175"/>
      <c r="E150" s="175"/>
      <c r="F150" s="175"/>
    </row>
    <row r="151" spans="1:6" ht="21">
      <c r="A151" s="175"/>
      <c r="B151" s="175"/>
      <c r="C151" s="175"/>
      <c r="D151" s="175"/>
      <c r="E151" s="175"/>
      <c r="F151" s="175"/>
    </row>
    <row r="152" spans="1:6" ht="21">
      <c r="A152" s="175"/>
      <c r="B152" s="175"/>
      <c r="C152" s="175"/>
      <c r="D152" s="175"/>
      <c r="E152" s="175"/>
      <c r="F152" s="175"/>
    </row>
    <row r="153" spans="1:6" ht="21">
      <c r="A153" s="175"/>
      <c r="B153" s="175"/>
      <c r="C153" s="175"/>
      <c r="D153" s="175"/>
      <c r="E153" s="175"/>
      <c r="F153" s="175"/>
    </row>
    <row r="154" spans="1:6" ht="21">
      <c r="A154" s="175"/>
      <c r="B154" s="175"/>
      <c r="C154" s="175"/>
      <c r="D154" s="175"/>
      <c r="E154" s="175"/>
      <c r="F154" s="175"/>
    </row>
    <row r="155" spans="1:6" ht="21">
      <c r="A155" s="175"/>
      <c r="B155" s="175"/>
      <c r="C155" s="175"/>
      <c r="D155" s="175"/>
      <c r="E155" s="175"/>
      <c r="F155" s="175"/>
    </row>
    <row r="156" spans="1:12" ht="2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</row>
    <row r="157" spans="1:12" ht="2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</row>
    <row r="158" spans="1:12" ht="2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</row>
    <row r="159" spans="1:12" ht="2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</row>
    <row r="160" spans="1:12" ht="2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</row>
    <row r="161" spans="1:12" ht="2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</row>
    <row r="162" spans="1:12" ht="2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</row>
    <row r="163" spans="1:12" ht="2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</row>
    <row r="164" spans="1:12" ht="2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</row>
    <row r="165" spans="1:12" ht="2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</row>
    <row r="166" spans="1:12" ht="2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</row>
    <row r="167" spans="1:12" ht="2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</row>
    <row r="168" spans="1:12" ht="2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</row>
    <row r="169" spans="1:12" ht="2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</row>
    <row r="170" spans="1:12" ht="2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</row>
    <row r="171" spans="1:12" ht="2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</row>
    <row r="172" spans="1:12" ht="2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</row>
    <row r="173" spans="1:12" ht="21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</row>
    <row r="174" spans="1:12" ht="21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</row>
    <row r="175" spans="1:12" ht="2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</row>
    <row r="176" spans="1:12" ht="21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</row>
    <row r="177" spans="1:12" ht="21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</row>
    <row r="178" spans="1:12" ht="21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</row>
    <row r="179" spans="1:12" ht="21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</row>
    <row r="180" spans="1:12" ht="21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</row>
  </sheetData>
  <sheetProtection password="DE81" sheet="1"/>
  <mergeCells count="28">
    <mergeCell ref="B4:F4"/>
    <mergeCell ref="A7:B8"/>
    <mergeCell ref="C7:C8"/>
    <mergeCell ref="D7:F7"/>
    <mergeCell ref="A9:F9"/>
    <mergeCell ref="A34:C34"/>
    <mergeCell ref="A35:C35"/>
    <mergeCell ref="A36:C36"/>
    <mergeCell ref="A45:C45"/>
    <mergeCell ref="A46:C46"/>
    <mergeCell ref="A47:B47"/>
    <mergeCell ref="A58:L58"/>
    <mergeCell ref="A104:C104"/>
    <mergeCell ref="A105:C105"/>
    <mergeCell ref="A106:C106"/>
    <mergeCell ref="A107:C107"/>
    <mergeCell ref="A109:C109"/>
    <mergeCell ref="A110:C110"/>
    <mergeCell ref="A144:C144"/>
    <mergeCell ref="A145:C145"/>
    <mergeCell ref="A146:C146"/>
    <mergeCell ref="A147:C147"/>
    <mergeCell ref="A111:B111"/>
    <mergeCell ref="A138:C138"/>
    <mergeCell ref="A139:C139"/>
    <mergeCell ref="A140:C140"/>
    <mergeCell ref="A141:C141"/>
    <mergeCell ref="A143:C143"/>
  </mergeCells>
  <printOptions/>
  <pageMargins left="0.11811023622047245" right="0.31496062992125984" top="0.5905511811023623" bottom="0.3937007874015748" header="0" footer="0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85" zoomScaleNormal="85" zoomScalePageLayoutView="0" workbookViewId="0" topLeftCell="A1">
      <selection activeCell="C34" sqref="C34"/>
    </sheetView>
  </sheetViews>
  <sheetFormatPr defaultColWidth="9.140625" defaultRowHeight="12.75"/>
  <cols>
    <col min="1" max="1" width="63.140625" style="1" customWidth="1"/>
    <col min="2" max="4" width="21.8515625" style="1" customWidth="1"/>
    <col min="5" max="5" width="12.7109375" style="1" customWidth="1"/>
    <col min="6" max="7" width="9.140625" style="1" customWidth="1"/>
    <col min="8" max="8" width="11.8515625" style="1" bestFit="1" customWidth="1"/>
    <col min="9" max="9" width="9.7109375" style="1" bestFit="1" customWidth="1"/>
    <col min="10" max="16384" width="9.140625" style="1" customWidth="1"/>
  </cols>
  <sheetData>
    <row r="1" ht="21">
      <c r="A1" s="14" t="s">
        <v>133</v>
      </c>
    </row>
    <row r="2" ht="21">
      <c r="A2" s="5" t="s">
        <v>134</v>
      </c>
    </row>
    <row r="4" spans="1:4" ht="21">
      <c r="A4" s="359" t="s">
        <v>154</v>
      </c>
      <c r="B4" s="359"/>
      <c r="C4" s="359"/>
      <c r="D4" s="359"/>
    </row>
    <row r="5" spans="1:4" ht="9.75" customHeight="1" thickBot="1">
      <c r="A5" s="5"/>
      <c r="B5" s="5"/>
      <c r="C5" s="5"/>
      <c r="D5" s="5"/>
    </row>
    <row r="6" spans="1:4" ht="23.25" customHeight="1" thickTop="1">
      <c r="A6" s="360" t="s">
        <v>62</v>
      </c>
      <c r="B6" s="361" t="s">
        <v>160</v>
      </c>
      <c r="C6" s="361"/>
      <c r="D6" s="364"/>
    </row>
    <row r="7" spans="1:4" ht="42" thickBot="1">
      <c r="A7" s="362"/>
      <c r="B7" s="6" t="s">
        <v>44</v>
      </c>
      <c r="C7" s="6" t="s">
        <v>45</v>
      </c>
      <c r="D7" s="7" t="s">
        <v>46</v>
      </c>
    </row>
    <row r="8" spans="1:5" ht="28.5" customHeight="1" thickBot="1" thickTop="1">
      <c r="A8" s="365"/>
      <c r="B8" s="366"/>
      <c r="C8" s="366"/>
      <c r="D8" s="367"/>
      <c r="E8" s="141"/>
    </row>
    <row r="9" spans="1:5" ht="28.5" customHeight="1" thickBot="1" thickTop="1">
      <c r="A9" s="164" t="s">
        <v>156</v>
      </c>
      <c r="B9" s="61">
        <v>660000</v>
      </c>
      <c r="C9" s="165"/>
      <c r="D9" s="61">
        <f>SUM(B9:C9)</f>
        <v>660000</v>
      </c>
      <c r="E9" s="1" t="s">
        <v>120</v>
      </c>
    </row>
    <row r="10" spans="1:4" ht="28.5" customHeight="1" thickBot="1" thickTop="1">
      <c r="A10" s="150" t="s">
        <v>68</v>
      </c>
      <c r="B10" s="151">
        <f>SUM(B11:B18)</f>
        <v>2410160</v>
      </c>
      <c r="C10" s="151">
        <f>SUM(C11:C18)</f>
        <v>0</v>
      </c>
      <c r="D10" s="152">
        <f>SUM(D11:D18)</f>
        <v>2410160</v>
      </c>
    </row>
    <row r="11" spans="1:4" s="4" customFormat="1" ht="21" thickTop="1">
      <c r="A11" s="148" t="s">
        <v>63</v>
      </c>
      <c r="B11" s="149">
        <v>225000</v>
      </c>
      <c r="C11" s="149"/>
      <c r="D11" s="149">
        <f>SUM(B11:C11)</f>
        <v>225000</v>
      </c>
    </row>
    <row r="12" spans="1:4" s="4" customFormat="1" ht="21">
      <c r="A12" s="142" t="s">
        <v>64</v>
      </c>
      <c r="B12" s="139" t="s">
        <v>120</v>
      </c>
      <c r="C12" s="140"/>
      <c r="D12" s="140">
        <f aca="true" t="shared" si="0" ref="D12:D20">SUM(B12:C12)</f>
        <v>0</v>
      </c>
    </row>
    <row r="13" spans="1:4" s="4" customFormat="1" ht="21">
      <c r="A13" s="142" t="s">
        <v>8</v>
      </c>
      <c r="B13" s="139" t="s">
        <v>120</v>
      </c>
      <c r="C13" s="140"/>
      <c r="D13" s="140">
        <f t="shared" si="0"/>
        <v>0</v>
      </c>
    </row>
    <row r="14" spans="1:4" s="4" customFormat="1" ht="21">
      <c r="A14" s="142" t="s">
        <v>65</v>
      </c>
      <c r="B14" s="139">
        <v>60</v>
      </c>
      <c r="C14" s="140"/>
      <c r="D14" s="140">
        <f t="shared" si="0"/>
        <v>60</v>
      </c>
    </row>
    <row r="15" spans="1:4" s="4" customFormat="1" ht="21">
      <c r="A15" s="142" t="s">
        <v>66</v>
      </c>
      <c r="B15" s="139">
        <v>2185100</v>
      </c>
      <c r="C15" s="140"/>
      <c r="D15" s="139">
        <f t="shared" si="0"/>
        <v>2185100</v>
      </c>
    </row>
    <row r="16" spans="1:4" ht="21" hidden="1">
      <c r="A16" s="142" t="s">
        <v>35</v>
      </c>
      <c r="B16" s="139"/>
      <c r="C16" s="140"/>
      <c r="D16" s="139">
        <f t="shared" si="0"/>
        <v>0</v>
      </c>
    </row>
    <row r="17" spans="1:4" ht="21" hidden="1">
      <c r="A17" s="142" t="s">
        <v>36</v>
      </c>
      <c r="B17" s="139"/>
      <c r="C17" s="140"/>
      <c r="D17" s="139">
        <f t="shared" si="0"/>
        <v>0</v>
      </c>
    </row>
    <row r="18" spans="1:4" s="4" customFormat="1" ht="21" thickBot="1">
      <c r="A18" s="142" t="s">
        <v>67</v>
      </c>
      <c r="B18" s="139" t="s">
        <v>120</v>
      </c>
      <c r="C18" s="140"/>
      <c r="D18" s="139">
        <f t="shared" si="0"/>
        <v>0</v>
      </c>
    </row>
    <row r="19" spans="1:4" ht="21" hidden="1" thickBot="1">
      <c r="A19" s="143" t="s">
        <v>38</v>
      </c>
      <c r="B19" s="27"/>
      <c r="C19" s="28"/>
      <c r="D19" s="29">
        <f t="shared" si="0"/>
        <v>0</v>
      </c>
    </row>
    <row r="20" spans="1:4" ht="21" hidden="1" thickBot="1">
      <c r="A20" s="144" t="s">
        <v>40</v>
      </c>
      <c r="B20" s="145"/>
      <c r="C20" s="146"/>
      <c r="D20" s="147">
        <f t="shared" si="0"/>
        <v>0</v>
      </c>
    </row>
    <row r="21" spans="1:4" ht="27" customHeight="1" thickBot="1" thickTop="1">
      <c r="A21" s="153" t="s">
        <v>69</v>
      </c>
      <c r="B21" s="152">
        <f>SUM(B22:B26)</f>
        <v>2424890</v>
      </c>
      <c r="C21" s="152">
        <f>SUM(C22:C26)</f>
        <v>0</v>
      </c>
      <c r="D21" s="152">
        <f>SUM(D22:D26)</f>
        <v>2424890</v>
      </c>
    </row>
    <row r="22" spans="1:4" s="4" customFormat="1" ht="25.5" customHeight="1" thickTop="1">
      <c r="A22" s="142" t="s">
        <v>70</v>
      </c>
      <c r="B22" s="154">
        <v>2013900</v>
      </c>
      <c r="C22" s="156"/>
      <c r="D22" s="158">
        <f>SUM(B22:C22)</f>
        <v>2013900</v>
      </c>
    </row>
    <row r="23" spans="1:4" s="4" customFormat="1" ht="21">
      <c r="A23" s="142" t="s">
        <v>71</v>
      </c>
      <c r="B23" s="140">
        <v>182500</v>
      </c>
      <c r="C23" s="157"/>
      <c r="D23" s="138">
        <f>SUM(B23:C23)</f>
        <v>182500</v>
      </c>
    </row>
    <row r="24" spans="1:4" s="4" customFormat="1" ht="21">
      <c r="A24" s="142" t="s">
        <v>72</v>
      </c>
      <c r="B24" s="140">
        <v>131390</v>
      </c>
      <c r="C24" s="157"/>
      <c r="D24" s="138">
        <f>SUM(B24:C24)</f>
        <v>131390</v>
      </c>
    </row>
    <row r="25" spans="1:4" s="4" customFormat="1" ht="21">
      <c r="A25" s="142" t="s">
        <v>73</v>
      </c>
      <c r="B25" s="140">
        <v>53600</v>
      </c>
      <c r="C25" s="157"/>
      <c r="D25" s="159">
        <f>SUM(B25:C25)</f>
        <v>53600</v>
      </c>
    </row>
    <row r="26" spans="1:4" ht="21" thickBot="1">
      <c r="A26" s="161" t="s">
        <v>74</v>
      </c>
      <c r="B26" s="155">
        <v>43500</v>
      </c>
      <c r="C26" s="162"/>
      <c r="D26" s="160">
        <f>SUM(B26:C26)</f>
        <v>43500</v>
      </c>
    </row>
    <row r="27" spans="1:4" ht="21.75" thickBot="1" thickTop="1">
      <c r="A27" s="168" t="s">
        <v>81</v>
      </c>
      <c r="B27" s="163">
        <f>SUM(B10-B21)</f>
        <v>-14730</v>
      </c>
      <c r="C27" s="163">
        <f>SUM(C10-C21)</f>
        <v>0</v>
      </c>
      <c r="D27" s="61">
        <f>SUM(D10-D21)</f>
        <v>-14730</v>
      </c>
    </row>
    <row r="28" spans="1:4" ht="26.25" customHeight="1" thickBot="1" thickTop="1">
      <c r="A28" s="150" t="s">
        <v>75</v>
      </c>
      <c r="B28" s="152">
        <f>SUM(B29)</f>
        <v>0</v>
      </c>
      <c r="C28" s="152">
        <f>SUM(C29)</f>
        <v>0</v>
      </c>
      <c r="D28" s="152">
        <f>SUM(D29)</f>
        <v>0</v>
      </c>
    </row>
    <row r="29" spans="1:4" ht="26.25" customHeight="1" thickBot="1" thickTop="1">
      <c r="A29" s="166" t="s">
        <v>76</v>
      </c>
      <c r="B29" s="167"/>
      <c r="C29" s="167"/>
      <c r="D29" s="167">
        <f>SUM(B29:C29)</f>
        <v>0</v>
      </c>
    </row>
    <row r="30" spans="1:5" ht="26.25" customHeight="1" thickBot="1" thickTop="1">
      <c r="A30" s="150" t="s">
        <v>77</v>
      </c>
      <c r="B30" s="152">
        <f>SUM(B31)</f>
        <v>36063.39</v>
      </c>
      <c r="C30" s="152">
        <f>SUM(C31)</f>
        <v>0</v>
      </c>
      <c r="D30" s="152">
        <f>SUM(B30:C30)</f>
        <v>36063.39</v>
      </c>
      <c r="E30" s="1" t="s">
        <v>120</v>
      </c>
    </row>
    <row r="31" spans="1:4" ht="21.75" thickBot="1" thickTop="1">
      <c r="A31" s="169" t="s">
        <v>78</v>
      </c>
      <c r="B31" s="58">
        <v>36063.39</v>
      </c>
      <c r="C31" s="59"/>
      <c r="D31" s="60">
        <f>SUM(B31:C31)</f>
        <v>36063.39</v>
      </c>
    </row>
    <row r="32" spans="1:4" s="4" customFormat="1" ht="21.75" thickBot="1" thickTop="1">
      <c r="A32" s="170" t="s">
        <v>82</v>
      </c>
      <c r="B32" s="163">
        <f>SUM(B28-B30)</f>
        <v>-36063.39</v>
      </c>
      <c r="C32" s="163">
        <f>SUM(C28-C30)</f>
        <v>0</v>
      </c>
      <c r="D32" s="61">
        <f>SUM(D28-D30)</f>
        <v>-36063.39</v>
      </c>
    </row>
    <row r="33" spans="1:4" ht="21.75" thickBot="1" thickTop="1">
      <c r="A33" s="150" t="s">
        <v>79</v>
      </c>
      <c r="B33" s="152">
        <f>SUM(B34)</f>
        <v>0</v>
      </c>
      <c r="C33" s="152">
        <f>SUM(C34)</f>
        <v>0</v>
      </c>
      <c r="D33" s="152">
        <f>SUM(B33:C33)</f>
        <v>0</v>
      </c>
    </row>
    <row r="34" spans="1:4" ht="21.75" thickBot="1" thickTop="1">
      <c r="A34" s="142" t="s">
        <v>80</v>
      </c>
      <c r="B34" s="48"/>
      <c r="C34" s="28"/>
      <c r="D34" s="29">
        <f>SUM(B34:C34)</f>
        <v>0</v>
      </c>
    </row>
    <row r="35" spans="1:4" s="4" customFormat="1" ht="21.75" thickBot="1" thickTop="1">
      <c r="A35" s="170" t="s">
        <v>83</v>
      </c>
      <c r="B35" s="163">
        <f>SUM(B33)</f>
        <v>0</v>
      </c>
      <c r="C35" s="163">
        <v>0</v>
      </c>
      <c r="D35" s="61">
        <f>SUM(B35:C35)</f>
        <v>0</v>
      </c>
    </row>
    <row r="36" spans="1:4" ht="42.75" thickBot="1" thickTop="1">
      <c r="A36" s="171" t="s">
        <v>155</v>
      </c>
      <c r="B36" s="172">
        <f>SUM(B9,B27,B32,B35)</f>
        <v>609206.61</v>
      </c>
      <c r="C36" s="172">
        <f>SUM(C9,C27,C32,C35)</f>
        <v>0</v>
      </c>
      <c r="D36" s="173">
        <f>SUM(D9,D27,D32,D35)</f>
        <v>609206.61</v>
      </c>
    </row>
    <row r="37" spans="1:4" ht="18" thickTop="1">
      <c r="A37" s="2"/>
      <c r="B37" s="3"/>
      <c r="C37" s="3"/>
      <c r="D37" s="3"/>
    </row>
    <row r="38" spans="1:4" ht="18">
      <c r="A38" s="2"/>
      <c r="B38" s="3"/>
      <c r="C38" s="3"/>
      <c r="D38" s="3"/>
    </row>
    <row r="39" spans="2:4" ht="18">
      <c r="B39" s="3"/>
      <c r="C39" s="3"/>
      <c r="D39" s="3"/>
    </row>
    <row r="40" spans="2:4" ht="18">
      <c r="B40" s="3"/>
      <c r="C40" s="3"/>
      <c r="D40" s="3"/>
    </row>
  </sheetData>
  <sheetProtection password="DE81" sheet="1"/>
  <mergeCells count="4">
    <mergeCell ref="A4:D4"/>
    <mergeCell ref="A6:A7"/>
    <mergeCell ref="B6:D6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Žarko</cp:lastModifiedBy>
  <cp:lastPrinted>2020-05-07T09:40:04Z</cp:lastPrinted>
  <dcterms:created xsi:type="dcterms:W3CDTF">1996-10-14T23:33:28Z</dcterms:created>
  <dcterms:modified xsi:type="dcterms:W3CDTF">2020-12-31T08:23:08Z</dcterms:modified>
  <cp:category/>
  <cp:version/>
  <cp:contentType/>
  <cp:contentStatus/>
</cp:coreProperties>
</file>